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0155" tabRatio="713" activeTab="1"/>
  </bookViews>
  <sheets>
    <sheet name="Mesures transitoires" sheetId="7" r:id="rId1"/>
    <sheet name="DEUST 1" sheetId="6" r:id="rId2"/>
    <sheet name="D1 - S2" sheetId="9" state="hidden" r:id="rId3"/>
    <sheet name="DEUST 2" sheetId="11" r:id="rId4"/>
    <sheet name="D2 - S4" sheetId="10" state="hidden" r:id="rId5"/>
  </sheets>
  <definedNames>
    <definedName name="_xlnm.Print_Titles" localSheetId="2">'D1 - S2'!$1:$17</definedName>
    <definedName name="_xlnm.Print_Titles" localSheetId="4">'D2 - S4'!$1:$17</definedName>
    <definedName name="_xlnm.Print_Titles" localSheetId="1">'DEUST 1'!$1:$18</definedName>
    <definedName name="_xlnm.Print_Titles" localSheetId="3">'DEUST 2'!$1:$16</definedName>
    <definedName name="_xlnm.Print_Titles" localSheetId="0">'Mesures transitoires'!$24:$24</definedName>
    <definedName name="_xlnm.Print_Area" localSheetId="0">'Mesures transitoires'!$A$1:$C$93</definedName>
  </definedNames>
  <calcPr calcId="145621"/>
</workbook>
</file>

<file path=xl/calcChain.xml><?xml version="1.0" encoding="utf-8"?>
<calcChain xmlns="http://schemas.openxmlformats.org/spreadsheetml/2006/main">
  <c r="I43" i="11" l="1"/>
  <c r="N43" i="11"/>
  <c r="N41" i="11"/>
  <c r="N33" i="11"/>
  <c r="I30" i="11"/>
  <c r="N30" i="11"/>
  <c r="I23" i="11"/>
  <c r="N23" i="11"/>
  <c r="G17" i="11"/>
  <c r="G48" i="11" s="1"/>
  <c r="N17" i="11"/>
  <c r="O47" i="11"/>
  <c r="K47" i="11"/>
  <c r="M47" i="11" s="1"/>
  <c r="O42" i="11"/>
  <c r="O41" i="11" s="1"/>
  <c r="O40" i="11"/>
  <c r="K40" i="11"/>
  <c r="M40" i="11" s="1"/>
  <c r="O39" i="11"/>
  <c r="K39" i="11"/>
  <c r="M39" i="11" s="1"/>
  <c r="O38" i="11"/>
  <c r="K38" i="11"/>
  <c r="M38" i="11" s="1"/>
  <c r="O32" i="11"/>
  <c r="K32" i="11"/>
  <c r="M32" i="11" s="1"/>
  <c r="O29" i="11"/>
  <c r="K29" i="11"/>
  <c r="M29" i="11" s="1"/>
  <c r="O28" i="11"/>
  <c r="K28" i="11"/>
  <c r="M28" i="11" s="1"/>
  <c r="O27" i="11"/>
  <c r="K27" i="11"/>
  <c r="M27" i="11" s="1"/>
  <c r="O22" i="11"/>
  <c r="K22" i="11"/>
  <c r="M22" i="11" s="1"/>
  <c r="O21" i="11"/>
  <c r="K21" i="11"/>
  <c r="M21" i="11" s="1"/>
  <c r="O20" i="11"/>
  <c r="K20" i="11"/>
  <c r="M20" i="11" s="1"/>
  <c r="I43" i="6"/>
  <c r="N43" i="6"/>
  <c r="I40" i="6"/>
  <c r="N40" i="6"/>
  <c r="I35" i="6"/>
  <c r="N35" i="6"/>
  <c r="I32" i="6"/>
  <c r="N32" i="6"/>
  <c r="I25" i="6"/>
  <c r="N25" i="6"/>
  <c r="G19" i="6"/>
  <c r="G50" i="6" s="1"/>
  <c r="N19" i="6"/>
  <c r="O49" i="6"/>
  <c r="K49" i="6"/>
  <c r="M49" i="6" s="1"/>
  <c r="O48" i="6"/>
  <c r="K48" i="6"/>
  <c r="M48" i="6" s="1"/>
  <c r="O47" i="6"/>
  <c r="K47" i="6"/>
  <c r="M47" i="6" s="1"/>
  <c r="O42" i="6"/>
  <c r="K42" i="6"/>
  <c r="M42" i="6" s="1"/>
  <c r="O39" i="6"/>
  <c r="K39" i="6"/>
  <c r="M39" i="6" s="1"/>
  <c r="O34" i="6"/>
  <c r="K34" i="6"/>
  <c r="M34" i="6" s="1"/>
  <c r="O31" i="6"/>
  <c r="K31" i="6"/>
  <c r="O30" i="6"/>
  <c r="K30" i="6"/>
  <c r="M30" i="6" s="1"/>
  <c r="O29" i="6"/>
  <c r="K29" i="6"/>
  <c r="M29" i="6" s="1"/>
  <c r="O24" i="6"/>
  <c r="K24" i="6"/>
  <c r="M24" i="6" s="1"/>
  <c r="O23" i="6"/>
  <c r="K23" i="6"/>
  <c r="M23" i="6" s="1"/>
  <c r="O22" i="6"/>
  <c r="K22" i="6"/>
  <c r="M22" i="6" s="1"/>
  <c r="G51" i="6" l="1"/>
  <c r="G49" i="11"/>
  <c r="N48" i="11"/>
  <c r="N50" i="6"/>
  <c r="I50" i="6"/>
  <c r="M31" i="6"/>
  <c r="O31" i="11"/>
  <c r="O30" i="11" s="1"/>
  <c r="K31" i="11"/>
  <c r="K28" i="6"/>
  <c r="M28" i="6" s="1"/>
  <c r="O28" i="6"/>
  <c r="M31" i="11" l="1"/>
  <c r="M30" i="11" s="1"/>
  <c r="K30" i="11"/>
  <c r="K44" i="6"/>
  <c r="K45" i="6"/>
  <c r="M45" i="6" s="1"/>
  <c r="K46" i="6"/>
  <c r="M46" i="6" s="1"/>
  <c r="K41" i="6"/>
  <c r="K36" i="6"/>
  <c r="M36" i="6" s="1"/>
  <c r="K37" i="6"/>
  <c r="M37" i="6" s="1"/>
  <c r="K38" i="6"/>
  <c r="M38" i="6" s="1"/>
  <c r="K26" i="6"/>
  <c r="K27" i="6"/>
  <c r="M27" i="6" s="1"/>
  <c r="K20" i="6"/>
  <c r="K21" i="6"/>
  <c r="M21" i="6" s="1"/>
  <c r="K33" i="6"/>
  <c r="H40" i="10"/>
  <c r="H37" i="10"/>
  <c r="H32" i="10"/>
  <c r="H29" i="10"/>
  <c r="H24" i="10"/>
  <c r="H19" i="10"/>
  <c r="I33" i="11"/>
  <c r="H29" i="9"/>
  <c r="H38" i="9"/>
  <c r="H35" i="9"/>
  <c r="H32" i="9"/>
  <c r="H24" i="9"/>
  <c r="H19" i="9"/>
  <c r="N41" i="10"/>
  <c r="N40" i="10"/>
  <c r="N38" i="10"/>
  <c r="N37" i="10"/>
  <c r="N33" i="10"/>
  <c r="N34" i="10"/>
  <c r="N32" i="10" s="1"/>
  <c r="N35" i="10"/>
  <c r="N30" i="10"/>
  <c r="N29" i="10" s="1"/>
  <c r="N25" i="10"/>
  <c r="N24" i="10" s="1"/>
  <c r="N26" i="10"/>
  <c r="N27" i="10"/>
  <c r="N20" i="10"/>
  <c r="N19" i="10" s="1"/>
  <c r="N21" i="10"/>
  <c r="N22" i="10"/>
  <c r="J41" i="10"/>
  <c r="L41" i="10" s="1"/>
  <c r="J38" i="10"/>
  <c r="L38" i="10" s="1"/>
  <c r="L37" i="10" s="1"/>
  <c r="J35" i="10"/>
  <c r="L35" i="10" s="1"/>
  <c r="J34" i="10"/>
  <c r="L34" i="10" s="1"/>
  <c r="J33" i="10"/>
  <c r="L33" i="10" s="1"/>
  <c r="J30" i="10"/>
  <c r="L30" i="10" s="1"/>
  <c r="J27" i="10"/>
  <c r="L27" i="10" s="1"/>
  <c r="J26" i="10"/>
  <c r="L26" i="10" s="1"/>
  <c r="J25" i="10"/>
  <c r="L25" i="10" s="1"/>
  <c r="J22" i="10"/>
  <c r="L22" i="10" s="1"/>
  <c r="J21" i="10"/>
  <c r="L21" i="10" s="1"/>
  <c r="J20" i="10"/>
  <c r="L20" i="10" s="1"/>
  <c r="F40" i="10"/>
  <c r="F37" i="10"/>
  <c r="F32" i="10"/>
  <c r="F29" i="10"/>
  <c r="F24" i="10"/>
  <c r="F19" i="10"/>
  <c r="K46" i="11"/>
  <c r="M46" i="11" s="1"/>
  <c r="K45" i="11"/>
  <c r="M45" i="11" s="1"/>
  <c r="K44" i="11"/>
  <c r="K37" i="11"/>
  <c r="M37" i="11" s="1"/>
  <c r="K36" i="11"/>
  <c r="M36" i="11" s="1"/>
  <c r="K35" i="11"/>
  <c r="M35" i="11" s="1"/>
  <c r="K34" i="11"/>
  <c r="K26" i="11"/>
  <c r="M26" i="11" s="1"/>
  <c r="K25" i="11"/>
  <c r="K24" i="11"/>
  <c r="K19" i="11"/>
  <c r="M19" i="11" s="1"/>
  <c r="K18" i="11"/>
  <c r="O44" i="11"/>
  <c r="O45" i="11"/>
  <c r="O46" i="11"/>
  <c r="O34" i="11"/>
  <c r="O35" i="11"/>
  <c r="O36" i="11"/>
  <c r="O37" i="11"/>
  <c r="O24" i="11"/>
  <c r="O25" i="11"/>
  <c r="O26" i="11"/>
  <c r="O18" i="11"/>
  <c r="O19" i="11"/>
  <c r="N39" i="9"/>
  <c r="N40" i="9"/>
  <c r="N41" i="9"/>
  <c r="N36" i="9"/>
  <c r="N35" i="9" s="1"/>
  <c r="N33" i="9"/>
  <c r="N32" i="9" s="1"/>
  <c r="N30" i="9"/>
  <c r="N29" i="9" s="1"/>
  <c r="N25" i="9"/>
  <c r="N26" i="9"/>
  <c r="N27" i="9"/>
  <c r="N20" i="9"/>
  <c r="N21" i="9"/>
  <c r="N22" i="9"/>
  <c r="N19" i="9" s="1"/>
  <c r="J41" i="9"/>
  <c r="L41" i="9" s="1"/>
  <c r="J40" i="9"/>
  <c r="L40" i="9" s="1"/>
  <c r="J39" i="9"/>
  <c r="L39" i="9" s="1"/>
  <c r="J36" i="9"/>
  <c r="L36" i="9" s="1"/>
  <c r="J33" i="9"/>
  <c r="L33" i="9" s="1"/>
  <c r="J30" i="9"/>
  <c r="L30" i="9" s="1"/>
  <c r="L29" i="9" s="1"/>
  <c r="J27" i="9"/>
  <c r="L27" i="9" s="1"/>
  <c r="J26" i="9"/>
  <c r="L26" i="9"/>
  <c r="J25" i="9"/>
  <c r="L25" i="9" s="1"/>
  <c r="J21" i="9"/>
  <c r="L21" i="9" s="1"/>
  <c r="J22" i="9"/>
  <c r="L22" i="9" s="1"/>
  <c r="J20" i="9"/>
  <c r="L20" i="9"/>
  <c r="F38" i="9"/>
  <c r="F35" i="9"/>
  <c r="F32" i="9"/>
  <c r="F29" i="9"/>
  <c r="F24" i="9"/>
  <c r="F19" i="9"/>
  <c r="O44" i="6"/>
  <c r="O45" i="6"/>
  <c r="O46" i="6"/>
  <c r="O41" i="6"/>
  <c r="O40" i="6" s="1"/>
  <c r="O36" i="6"/>
  <c r="O37" i="6"/>
  <c r="O38" i="6"/>
  <c r="O26" i="6"/>
  <c r="O27" i="6"/>
  <c r="O20" i="6"/>
  <c r="O21" i="6"/>
  <c r="O33" i="6"/>
  <c r="O32" i="6" s="1"/>
  <c r="J23" i="9"/>
  <c r="L23" i="9" s="1"/>
  <c r="J42" i="10"/>
  <c r="L42" i="10" s="1"/>
  <c r="K40" i="10"/>
  <c r="I40" i="10"/>
  <c r="G40" i="10"/>
  <c r="J39" i="10"/>
  <c r="L39" i="10"/>
  <c r="K37" i="10"/>
  <c r="I37" i="10"/>
  <c r="G37" i="10"/>
  <c r="J36" i="10"/>
  <c r="L36" i="10" s="1"/>
  <c r="K32" i="10"/>
  <c r="I32" i="10"/>
  <c r="G32" i="10"/>
  <c r="J31" i="10"/>
  <c r="L31" i="10" s="1"/>
  <c r="K29" i="10"/>
  <c r="I29" i="10"/>
  <c r="G29" i="10"/>
  <c r="J28" i="10"/>
  <c r="L28" i="10" s="1"/>
  <c r="K24" i="10"/>
  <c r="I24" i="10"/>
  <c r="G24" i="10"/>
  <c r="J23" i="10"/>
  <c r="L23" i="10"/>
  <c r="K19" i="10"/>
  <c r="I19" i="10"/>
  <c r="G19" i="10"/>
  <c r="J42" i="9"/>
  <c r="L42" i="9" s="1"/>
  <c r="K38" i="9"/>
  <c r="I38" i="9"/>
  <c r="G38" i="9"/>
  <c r="J37" i="9"/>
  <c r="L37" i="9" s="1"/>
  <c r="K35" i="9"/>
  <c r="I35" i="9"/>
  <c r="G35" i="9"/>
  <c r="J34" i="9"/>
  <c r="L34" i="9" s="1"/>
  <c r="K32" i="9"/>
  <c r="I32" i="9"/>
  <c r="G32" i="9"/>
  <c r="J31" i="9"/>
  <c r="K29" i="9"/>
  <c r="I29" i="9"/>
  <c r="G29" i="9"/>
  <c r="J28" i="9"/>
  <c r="L28" i="9"/>
  <c r="K24" i="9"/>
  <c r="I24" i="9"/>
  <c r="G24" i="9"/>
  <c r="K19" i="9"/>
  <c r="I19" i="9"/>
  <c r="G19" i="9"/>
  <c r="J40" i="10"/>
  <c r="J29" i="9"/>
  <c r="L31" i="9"/>
  <c r="F43" i="10"/>
  <c r="I43" i="9"/>
  <c r="J38" i="9"/>
  <c r="L32" i="10" l="1"/>
  <c r="L19" i="10"/>
  <c r="G43" i="9"/>
  <c r="G43" i="10"/>
  <c r="N38" i="9"/>
  <c r="N43" i="9" s="1"/>
  <c r="M43" i="9" s="1"/>
  <c r="H43" i="10"/>
  <c r="J29" i="10"/>
  <c r="J37" i="10"/>
  <c r="J19" i="10"/>
  <c r="J24" i="10"/>
  <c r="J32" i="10"/>
  <c r="K43" i="9"/>
  <c r="L24" i="10"/>
  <c r="L29" i="10"/>
  <c r="K43" i="10"/>
  <c r="I43" i="10"/>
  <c r="F43" i="9"/>
  <c r="L24" i="9"/>
  <c r="N24" i="9"/>
  <c r="F44" i="10"/>
  <c r="H43" i="9"/>
  <c r="L32" i="9"/>
  <c r="L35" i="9"/>
  <c r="L38" i="9"/>
  <c r="L40" i="10"/>
  <c r="L19" i="9"/>
  <c r="N43" i="10"/>
  <c r="M43" i="10" s="1"/>
  <c r="J32" i="9"/>
  <c r="J24" i="9"/>
  <c r="I48" i="11"/>
  <c r="I49" i="11"/>
  <c r="K49" i="11" s="1"/>
  <c r="M49" i="11" s="1"/>
  <c r="J19" i="9"/>
  <c r="J35" i="9"/>
  <c r="F44" i="9"/>
  <c r="J44" i="9" s="1"/>
  <c r="L44" i="9" s="1"/>
  <c r="H44" i="9"/>
  <c r="H44" i="10"/>
  <c r="J44" i="10" s="1"/>
  <c r="L44" i="10" s="1"/>
  <c r="O17" i="11"/>
  <c r="K33" i="11"/>
  <c r="O23" i="11"/>
  <c r="O33" i="11"/>
  <c r="M18" i="11"/>
  <c r="M17" i="11" s="1"/>
  <c r="K17" i="11"/>
  <c r="M34" i="11"/>
  <c r="M33" i="11" s="1"/>
  <c r="O43" i="11"/>
  <c r="M24" i="11"/>
  <c r="K23" i="11"/>
  <c r="M44" i="11"/>
  <c r="M43" i="11" s="1"/>
  <c r="K43" i="11"/>
  <c r="M44" i="6"/>
  <c r="M43" i="6" s="1"/>
  <c r="K43" i="6"/>
  <c r="O43" i="6"/>
  <c r="M41" i="6"/>
  <c r="M40" i="6" s="1"/>
  <c r="K40" i="6"/>
  <c r="M35" i="6"/>
  <c r="I51" i="6"/>
  <c r="O35" i="6"/>
  <c r="K35" i="6"/>
  <c r="M33" i="6"/>
  <c r="M32" i="6" s="1"/>
  <c r="K32" i="6"/>
  <c r="K25" i="6"/>
  <c r="O25" i="6"/>
  <c r="O19" i="6"/>
  <c r="M20" i="6"/>
  <c r="M19" i="6" s="1"/>
  <c r="K19" i="6"/>
  <c r="M25" i="11"/>
  <c r="M26" i="6"/>
  <c r="M25" i="6" s="1"/>
  <c r="L43" i="9" l="1"/>
  <c r="J43" i="10"/>
  <c r="J43" i="9"/>
  <c r="L43" i="10"/>
  <c r="M23" i="11"/>
  <c r="M48" i="11" s="1"/>
  <c r="K48" i="11"/>
  <c r="O48" i="11"/>
  <c r="O50" i="6"/>
  <c r="K50" i="6"/>
  <c r="M50" i="6"/>
  <c r="K51" i="6"/>
  <c r="M51" i="6" s="1"/>
</calcChain>
</file>

<file path=xl/sharedStrings.xml><?xml version="1.0" encoding="utf-8"?>
<sst xmlns="http://schemas.openxmlformats.org/spreadsheetml/2006/main" count="1061" uniqueCount="468">
  <si>
    <t>Adopté par le conseil de composante le :</t>
  </si>
  <si>
    <t>Adopté par la CFVU en date du :</t>
  </si>
  <si>
    <t>CM</t>
  </si>
  <si>
    <t>Cours et TD intégrés</t>
  </si>
  <si>
    <t>TD</t>
  </si>
  <si>
    <t>TP</t>
  </si>
  <si>
    <t>Obligatoire / optionnel</t>
  </si>
  <si>
    <t>Modalités de contrôle des connaissances</t>
  </si>
  <si>
    <t>Présentiel</t>
  </si>
  <si>
    <t>Nbre d'heures</t>
  </si>
  <si>
    <t>Volumes horaires</t>
  </si>
  <si>
    <t>Total présentiel</t>
  </si>
  <si>
    <t>GD11</t>
  </si>
  <si>
    <t>UED111</t>
  </si>
  <si>
    <t>UED112</t>
  </si>
  <si>
    <t>UED113</t>
  </si>
  <si>
    <t>UED121</t>
  </si>
  <si>
    <t>GD12</t>
  </si>
  <si>
    <t>UED122</t>
  </si>
  <si>
    <t>UED123</t>
  </si>
  <si>
    <t>1ère session</t>
  </si>
  <si>
    <t>Type de contrôle</t>
  </si>
  <si>
    <t>Examen terminal</t>
  </si>
  <si>
    <t>%</t>
  </si>
  <si>
    <t>Type d'épreuve</t>
  </si>
  <si>
    <t>GT11</t>
  </si>
  <si>
    <t>UET111</t>
  </si>
  <si>
    <t>UET112</t>
  </si>
  <si>
    <t>Régime d'inscription (FI - FA - FC) :</t>
  </si>
  <si>
    <t>UEO111</t>
  </si>
  <si>
    <t>ACCREDITATION 2020 - 2024</t>
  </si>
  <si>
    <t>Contrôle continu</t>
  </si>
  <si>
    <t>Autres</t>
  </si>
  <si>
    <t>GD21</t>
  </si>
  <si>
    <t>UED211</t>
  </si>
  <si>
    <t>UED212</t>
  </si>
  <si>
    <t>UED213</t>
  </si>
  <si>
    <t>UED214</t>
  </si>
  <si>
    <t>GT21</t>
  </si>
  <si>
    <t>UET211</t>
  </si>
  <si>
    <t>UET212</t>
  </si>
  <si>
    <t>GO21</t>
  </si>
  <si>
    <t>UEO211</t>
  </si>
  <si>
    <t>UEO212</t>
  </si>
  <si>
    <t>GD31</t>
  </si>
  <si>
    <t>UED311</t>
  </si>
  <si>
    <t>UED312</t>
  </si>
  <si>
    <t>UED313</t>
  </si>
  <si>
    <t>GT31</t>
  </si>
  <si>
    <t>UET311</t>
  </si>
  <si>
    <t>UET312</t>
  </si>
  <si>
    <t>GP31</t>
  </si>
  <si>
    <t>UEP311</t>
  </si>
  <si>
    <t>UEP312</t>
  </si>
  <si>
    <t>GD41</t>
  </si>
  <si>
    <t>UED411</t>
  </si>
  <si>
    <t>UED412</t>
  </si>
  <si>
    <t>UED413</t>
  </si>
  <si>
    <t>UED414</t>
  </si>
  <si>
    <t>GT41</t>
  </si>
  <si>
    <t>UET411</t>
  </si>
  <si>
    <t>UET412</t>
  </si>
  <si>
    <t>GO41</t>
  </si>
  <si>
    <t>UEO411</t>
  </si>
  <si>
    <t>UEO412</t>
  </si>
  <si>
    <t xml:space="preserve">MAQUETTE ET MODALITES DE CONTRÔLE DES CONNAISSANCES </t>
  </si>
  <si>
    <t xml:space="preserve">Total  horaire </t>
  </si>
  <si>
    <t xml:space="preserve"> 2nde chance</t>
  </si>
  <si>
    <t>2nd session</t>
  </si>
  <si>
    <t>Distanciel</t>
  </si>
  <si>
    <t xml:space="preserve">ECTS </t>
  </si>
  <si>
    <t>Seuil de compen-sation</t>
  </si>
  <si>
    <t>GD13</t>
  </si>
  <si>
    <t>UET113</t>
  </si>
  <si>
    <t>UEP111</t>
  </si>
  <si>
    <t>UEP112</t>
  </si>
  <si>
    <t>UEP113</t>
  </si>
  <si>
    <t>Coef
(2)</t>
  </si>
  <si>
    <t>GD22</t>
  </si>
  <si>
    <t>UED221</t>
  </si>
  <si>
    <t>UED222</t>
  </si>
  <si>
    <t>UED223</t>
  </si>
  <si>
    <t>UED224</t>
  </si>
  <si>
    <t>GD23</t>
  </si>
  <si>
    <t>UED231</t>
  </si>
  <si>
    <t>UED232</t>
  </si>
  <si>
    <t>GP21</t>
  </si>
  <si>
    <t>UEP211</t>
  </si>
  <si>
    <t>UEP212</t>
  </si>
  <si>
    <t>UEP213</t>
  </si>
  <si>
    <t>UEP214</t>
  </si>
  <si>
    <t>GD32</t>
  </si>
  <si>
    <t>UED321</t>
  </si>
  <si>
    <t>UED322</t>
  </si>
  <si>
    <t>UED323</t>
  </si>
  <si>
    <t>GD33</t>
  </si>
  <si>
    <t>UET313</t>
  </si>
  <si>
    <t>UET314</t>
  </si>
  <si>
    <t>UEP313</t>
  </si>
  <si>
    <t>GD42</t>
  </si>
  <si>
    <t>UED421</t>
  </si>
  <si>
    <t>UED422</t>
  </si>
  <si>
    <t>UED423</t>
  </si>
  <si>
    <t>UED424</t>
  </si>
  <si>
    <t>GD43</t>
  </si>
  <si>
    <t>UED431</t>
  </si>
  <si>
    <t>UED432</t>
  </si>
  <si>
    <t>UET413</t>
  </si>
  <si>
    <t>UET414</t>
  </si>
  <si>
    <t>GP41</t>
  </si>
  <si>
    <t>UEP411</t>
  </si>
  <si>
    <t>UEP412</t>
  </si>
  <si>
    <t>2nde session</t>
  </si>
  <si>
    <t>Tableau de correspondance</t>
  </si>
  <si>
    <t>FI-FC</t>
  </si>
  <si>
    <t>obligatoire / optionnel</t>
  </si>
  <si>
    <t>Physiologie 1</t>
  </si>
  <si>
    <t xml:space="preserve">Anatomie </t>
  </si>
  <si>
    <t>Obligatoire</t>
  </si>
  <si>
    <t xml:space="preserve">Activités athlétiques </t>
  </si>
  <si>
    <t>Activités de pleine nature 1</t>
  </si>
  <si>
    <t>Activité d'entretien 1</t>
  </si>
  <si>
    <t>Animer, encadrer et intervenir auprès des pratiquants de manière individuelle ou collective</t>
  </si>
  <si>
    <t>Se situer et interagir par rapport à l'environnement professionnel du secteur de la pratique physique, sportive ou culturelle</t>
  </si>
  <si>
    <t>Comptabilité 1</t>
  </si>
  <si>
    <t>Contexte institutionnel</t>
  </si>
  <si>
    <t xml:space="preserve">Se situer et agir au sein d'une structure pour mettre en œuvre et développer des projets </t>
  </si>
  <si>
    <t>Projet professionnel 1</t>
  </si>
  <si>
    <t>S'exprimer et communiquer dans les situations de la vie professionnelle</t>
  </si>
  <si>
    <t>Ecrits professionnels</t>
  </si>
  <si>
    <t>Bureautique</t>
  </si>
  <si>
    <t>Anglais 1</t>
  </si>
  <si>
    <t xml:space="preserve">Physiologie 2 </t>
  </si>
  <si>
    <t>Psychologie 1</t>
  </si>
  <si>
    <t>Sociologie 1</t>
  </si>
  <si>
    <t>Activités d'opposition combat</t>
  </si>
  <si>
    <t>Activités sports collectifs petit terrain</t>
  </si>
  <si>
    <t>Activités de la forme</t>
  </si>
  <si>
    <t>Projet professionnel 2</t>
  </si>
  <si>
    <t>Communication Orale</t>
  </si>
  <si>
    <t>Concevoir, élaborer une action d'animation et d'enseignement dans le champ des activités physiques et sportives.</t>
  </si>
  <si>
    <t>Physiologie 3</t>
  </si>
  <si>
    <t>Psychologie 2</t>
  </si>
  <si>
    <t xml:space="preserve">Activités de raquettes </t>
  </si>
  <si>
    <t>Activités de la forme 2</t>
  </si>
  <si>
    <t>Activité d'entretien 2</t>
  </si>
  <si>
    <t>Pédagogie didactique 2</t>
  </si>
  <si>
    <t>Comptabilité 2</t>
  </si>
  <si>
    <t>Réglementation filière sportive</t>
  </si>
  <si>
    <t>Milieu associatif 2</t>
  </si>
  <si>
    <t>Techniques de l'information et de la communication</t>
  </si>
  <si>
    <t>Anglais 3</t>
  </si>
  <si>
    <t>Marketing sportif</t>
  </si>
  <si>
    <t>Physiologie 4</t>
  </si>
  <si>
    <t>Méthodologie de l'entrainement</t>
  </si>
  <si>
    <t>Sociologie 2</t>
  </si>
  <si>
    <t>Activités d'expression</t>
  </si>
  <si>
    <t>Activités sports collectifs grand terrain</t>
  </si>
  <si>
    <t>Comptabilité 3</t>
  </si>
  <si>
    <t>Sport et collectivités territoriales</t>
  </si>
  <si>
    <t>Législation 2</t>
  </si>
  <si>
    <t>Anglais 4</t>
  </si>
  <si>
    <t>Deust  1ère année - Semestre 2</t>
  </si>
  <si>
    <t>Deust 2ème année - Semestre 4</t>
  </si>
  <si>
    <t>Ecrit</t>
  </si>
  <si>
    <t>Animation-performance théorie</t>
  </si>
  <si>
    <t>Travaux - Ecrits</t>
  </si>
  <si>
    <t>Travaux-Ecrits</t>
  </si>
  <si>
    <t>Travaux - Ecrits ou Oraux</t>
  </si>
  <si>
    <t xml:space="preserve">Ecrit et/ou -Oral </t>
  </si>
  <si>
    <t>Travaux-Ecrits- Projet</t>
  </si>
  <si>
    <t>visite-entretien-rapport</t>
  </si>
  <si>
    <t>Travaux sur ordinateur</t>
  </si>
  <si>
    <t>Rapport-Soutenance</t>
  </si>
  <si>
    <t>Visite - Entretien- Rapport</t>
  </si>
  <si>
    <t>Oral</t>
  </si>
  <si>
    <t>Soutenance stage école des sports</t>
  </si>
  <si>
    <t>travaux</t>
  </si>
  <si>
    <t xml:space="preserve">Rapport </t>
  </si>
  <si>
    <t>oral</t>
  </si>
  <si>
    <t>Ecrit ou oral</t>
  </si>
  <si>
    <t xml:space="preserve">performance. Uniquement pour les dispensés </t>
  </si>
  <si>
    <t>Reprise des notes de CC</t>
  </si>
  <si>
    <t>Anglais 2</t>
  </si>
  <si>
    <t>EC111 Physiologie 1</t>
  </si>
  <si>
    <t>EC112 Anatomie</t>
  </si>
  <si>
    <t>EC113 Pédagogie didactique 1</t>
  </si>
  <si>
    <t>EC211 Physiologie 2</t>
  </si>
  <si>
    <t>EC212 Psychologie 1</t>
  </si>
  <si>
    <t>EC213 Sociologie 1</t>
  </si>
  <si>
    <t>EC141 Athlétisme</t>
  </si>
  <si>
    <t>EC142 Course d'orientation</t>
  </si>
  <si>
    <t>EC143 Gym d'entretien / Renforcement musculaire</t>
  </si>
  <si>
    <t>EC231 Combat</t>
  </si>
  <si>
    <t>EC232 Sport Collectif petit terrain</t>
  </si>
  <si>
    <t>EC233 Fitness</t>
  </si>
  <si>
    <t>EC251 Stage école des sports</t>
  </si>
  <si>
    <t>EC131 Comptabilité 1</t>
  </si>
  <si>
    <t>EC132 Contexte institutionnel</t>
  </si>
  <si>
    <t>EC133 PSC1</t>
  </si>
  <si>
    <t>EC221 Milieu associatif 1</t>
  </si>
  <si>
    <t>EC252 Projet professionnel</t>
  </si>
  <si>
    <t>EC121 Ecrits professionnels</t>
  </si>
  <si>
    <t>EC122 Bureautique</t>
  </si>
  <si>
    <t>EC123 Anglais 1</t>
  </si>
  <si>
    <t>EC223 Communication orale</t>
  </si>
  <si>
    <t xml:space="preserve">EC241 Unité d'enseignement libre </t>
  </si>
  <si>
    <t>EC222 Anglais 2</t>
  </si>
  <si>
    <t>EC311 Physiologie 3</t>
  </si>
  <si>
    <t>EC312 Psychologie 2</t>
  </si>
  <si>
    <t>EC313 Pédagogie didactique 2</t>
  </si>
  <si>
    <t>EC412 Physiologie 4</t>
  </si>
  <si>
    <t>EC413 Méthodologie de l'entrainement</t>
  </si>
  <si>
    <t>EC414 Sociologie 2</t>
  </si>
  <si>
    <t>EC331 Raquettes</t>
  </si>
  <si>
    <t>EC332 Fitness</t>
  </si>
  <si>
    <t>EC333 Escalade</t>
  </si>
  <si>
    <t>EC431 Danse/cirque</t>
  </si>
  <si>
    <t>EC432 Sports collectifs grand terrain</t>
  </si>
  <si>
    <t>EC433 VTT</t>
  </si>
  <si>
    <t>EC452 Stage en école primaire</t>
  </si>
  <si>
    <t>EC321 Comptabilité 2</t>
  </si>
  <si>
    <t>EC323 Réglementation filière sportive</t>
  </si>
  <si>
    <t>EC351 Milieu associatif 2</t>
  </si>
  <si>
    <t>EC352 Initiation marketing sportif</t>
  </si>
  <si>
    <t>EC422 Comptabilité 3</t>
  </si>
  <si>
    <t>EC423 Sport et collectivité territoriale</t>
  </si>
  <si>
    <t>EC424 Législation</t>
  </si>
  <si>
    <t>EC451 Stage milieu adulte</t>
  </si>
  <si>
    <t>EC411 Informatique</t>
  </si>
  <si>
    <t>EC322 Anglais 3</t>
  </si>
  <si>
    <t xml:space="preserve">EC421 Anglais 4 </t>
  </si>
  <si>
    <t>Animer, encadrer et intervenir auprès des pratiquants de manière individuelle ou collective.</t>
  </si>
  <si>
    <t>Se situer et interagir par rapport à l'environnement professionnel du secteur de la pratique physique, sportive ou culturelle.</t>
  </si>
  <si>
    <t>S'exprimer et communiquer dans les situations de la vie professionnelle.</t>
  </si>
  <si>
    <t>Se situer et agir au sein d'une structure pour mettre en œuvre et développer des projets.</t>
  </si>
  <si>
    <t>Intitulé
(1)</t>
  </si>
  <si>
    <t>Analyser, diagnostiquer, évaluer les ressources et les compétences des pratiquants dans le champ des activités physiques.</t>
  </si>
  <si>
    <t xml:space="preserve">Performance. Uniquemmnt pour les dispensés </t>
  </si>
  <si>
    <t xml:space="preserve">Performance. Uniquement pour les dispensés </t>
  </si>
  <si>
    <t>Cas concret</t>
  </si>
  <si>
    <t xml:space="preserve"> Travaux sur ordinateur</t>
  </si>
  <si>
    <t>La note obtenue en 2019/2020 dans l’EC</t>
  </si>
  <si>
    <t>sera reportée en 2020/2021 dans l’UE</t>
  </si>
  <si>
    <t>1ère année AGAPSC - semestre 1</t>
  </si>
  <si>
    <t>1ère année AGAPSC - semestre 2</t>
  </si>
  <si>
    <t>EC341 Unité d'enseignement libre</t>
  </si>
  <si>
    <t>2ème année AGAPSC - semestre 3</t>
  </si>
  <si>
    <t>2ème année AGAPSC - semestre 4</t>
  </si>
  <si>
    <t>EC441 Unité d'enseignement libre</t>
  </si>
  <si>
    <t>Pas de correspondance</t>
  </si>
  <si>
    <t>Anatomie</t>
  </si>
  <si>
    <t>Pédagogie didactique 1</t>
  </si>
  <si>
    <t>Écrits professionnels</t>
  </si>
  <si>
    <t>PSC1</t>
  </si>
  <si>
    <t>Activités athlétiques</t>
  </si>
  <si>
    <t>Activités d’entretien 1</t>
  </si>
  <si>
    <t>Physiologie 2</t>
  </si>
  <si>
    <t>Milieu associatif 1</t>
  </si>
  <si>
    <t>Communication orale</t>
  </si>
  <si>
    <t>Activités d’opposition combat</t>
  </si>
  <si>
    <t>Activités sports collectifs petits terrains</t>
  </si>
  <si>
    <t>Activités de la forme 1</t>
  </si>
  <si>
    <t>Unité d’enseignement libre 1</t>
  </si>
  <si>
    <t>Stage en école des sports</t>
  </si>
  <si>
    <t>Activités de raquettes</t>
  </si>
  <si>
    <t>Activités d’entretien 2</t>
  </si>
  <si>
    <t>Unités d’enseignement libre 2</t>
  </si>
  <si>
    <t>Méthodologie de l’entrainement</t>
  </si>
  <si>
    <t>Sport et collectivité territoriale</t>
  </si>
  <si>
    <t>Législation</t>
  </si>
  <si>
    <t>Activités d’expression</t>
  </si>
  <si>
    <t>Activités sports collectifs grands terrains</t>
  </si>
  <si>
    <t>Activités de pleine nature 2</t>
  </si>
  <si>
    <t>Stage en école primaire</t>
  </si>
  <si>
    <t>Stage milieu adulte</t>
  </si>
  <si>
    <t>Total volume horaire étudiant</t>
  </si>
  <si>
    <t>Année universitaire 2020 / 2021</t>
  </si>
  <si>
    <t>Intitulé de la mention : Animation et Gestion des Activités Physiques, Sportives ou Culturelles (AGAPSC)</t>
  </si>
  <si>
    <t>Analyser, diagnostiquer, évaluer les ressources et les compétences des pratiquants dans le champ des activités physiques</t>
  </si>
  <si>
    <t>Concevoir, élaborer une action d'animation et d'enseignement dans le champ des activités physiques, sportives.</t>
  </si>
  <si>
    <t>Activités de pleine nature 2 (3 groupes sur 4 séances)</t>
  </si>
  <si>
    <t>Techniques de l’information et de la communication (semestre 3)</t>
  </si>
  <si>
    <t>Organisation évènementielle 1</t>
  </si>
  <si>
    <t>Organisation événementielle 2</t>
  </si>
  <si>
    <t xml:space="preserve">Stage en école des sports </t>
  </si>
  <si>
    <t xml:space="preserve">Stage en école primaire </t>
  </si>
  <si>
    <t xml:space="preserve">Stage en milieu adulte </t>
  </si>
  <si>
    <t xml:space="preserve">Total heures hors maquette : actions éducatives </t>
  </si>
  <si>
    <t>Unité d'enseignement libre (2 groupes d'UEL)</t>
  </si>
  <si>
    <r>
      <t xml:space="preserve">Total horaire </t>
    </r>
    <r>
      <rPr>
        <b/>
        <sz val="10"/>
        <rFont val="Calibri (Corps)"/>
      </rPr>
      <t>maquette</t>
    </r>
    <r>
      <rPr>
        <b/>
        <sz val="10"/>
        <rFont val="Calibri"/>
        <family val="2"/>
        <scheme val="minor"/>
      </rPr>
      <t xml:space="preserve">  pour 2 groupes </t>
    </r>
  </si>
  <si>
    <r>
      <t xml:space="preserve">Total horaire </t>
    </r>
    <r>
      <rPr>
        <b/>
        <sz val="10"/>
        <rFont val="Calibri (Corps)"/>
      </rPr>
      <t xml:space="preserve">maquette </t>
    </r>
    <r>
      <rPr>
        <b/>
        <sz val="10"/>
        <rFont val="Calibri"/>
        <family val="2"/>
        <scheme val="minor"/>
      </rPr>
      <t xml:space="preserve"> pour 2 groupes (et 6 groupes pour l'UET113)</t>
    </r>
  </si>
  <si>
    <t>Code</t>
  </si>
  <si>
    <t>Diplôme</t>
  </si>
  <si>
    <t>Etape</t>
  </si>
  <si>
    <t>Moyenne</t>
  </si>
  <si>
    <t>S1AGAY - 111</t>
  </si>
  <si>
    <t>SAGAT - 120</t>
  </si>
  <si>
    <t>S2AGAY - 121</t>
  </si>
  <si>
    <t>SAGAT - 110</t>
  </si>
  <si>
    <t>CODE APOGEE 2020-2021</t>
  </si>
  <si>
    <t>Semestre 1</t>
  </si>
  <si>
    <t>Semestre 2</t>
  </si>
  <si>
    <t>Semestre 4</t>
  </si>
  <si>
    <t>CODE APOGEE
2019-2020
Liens de correspondance</t>
  </si>
  <si>
    <t>PSC1 (Prévention et Secours Civiques de niveau 1)</t>
  </si>
  <si>
    <t>Total horaire maquette  pour 2 groupes  (et 3 gpes pour l'UED423)</t>
  </si>
  <si>
    <t>D1AGA111</t>
  </si>
  <si>
    <t>D1AGA112</t>
  </si>
  <si>
    <t>D1AGA113</t>
  </si>
  <si>
    <t>D1AGA121</t>
  </si>
  <si>
    <t>D1AGA122</t>
  </si>
  <si>
    <t>D1AGAAN1</t>
  </si>
  <si>
    <t>D1AGA131</t>
  </si>
  <si>
    <t>D1AGA132</t>
  </si>
  <si>
    <t>D1AGA133</t>
  </si>
  <si>
    <t>D1AGA141</t>
  </si>
  <si>
    <t>D1AGA142</t>
  </si>
  <si>
    <t>D1AGA143</t>
  </si>
  <si>
    <t>D1AGA211</t>
  </si>
  <si>
    <t>D1AGA212</t>
  </si>
  <si>
    <t>D1AGA213</t>
  </si>
  <si>
    <t>D1AGA231</t>
  </si>
  <si>
    <t>D1AGA232</t>
  </si>
  <si>
    <t>D1AGA233</t>
  </si>
  <si>
    <t>D1AGA251</t>
  </si>
  <si>
    <t>D1AGA221</t>
  </si>
  <si>
    <t>D1AGA223</t>
  </si>
  <si>
    <t>D1AGAAN2</t>
  </si>
  <si>
    <t>D1AGAU24</t>
  </si>
  <si>
    <t>D2AGA311</t>
  </si>
  <si>
    <t>D2AGA312</t>
  </si>
  <si>
    <t>D2AGA313</t>
  </si>
  <si>
    <t>D2AGA331</t>
  </si>
  <si>
    <t>D2AGA332</t>
  </si>
  <si>
    <t>D2AGA333</t>
  </si>
  <si>
    <t>D2AGA321</t>
  </si>
  <si>
    <t>D2AGA351</t>
  </si>
  <si>
    <t>D2AGA352</t>
  </si>
  <si>
    <t>D2AGAAN3</t>
  </si>
  <si>
    <t>D2AGAU34</t>
  </si>
  <si>
    <t>D2AGA323</t>
  </si>
  <si>
    <t>D1AGAPPP</t>
  </si>
  <si>
    <t>D2AGA412</t>
  </si>
  <si>
    <t>D2AGA413</t>
  </si>
  <si>
    <t>D2AGA414</t>
  </si>
  <si>
    <t>D2AGA431</t>
  </si>
  <si>
    <t>D2AGA432</t>
  </si>
  <si>
    <t>D2AGA433</t>
  </si>
  <si>
    <t>D2AGA422</t>
  </si>
  <si>
    <t>D2AGA451</t>
  </si>
  <si>
    <t>D2AGAAN4</t>
  </si>
  <si>
    <t>D2AGA423</t>
  </si>
  <si>
    <t>D2AGA424</t>
  </si>
  <si>
    <t>D2AGA411</t>
  </si>
  <si>
    <t>D2AGA452</t>
  </si>
  <si>
    <t>D1AGAS2</t>
  </si>
  <si>
    <t>TAAGMO1</t>
  </si>
  <si>
    <t>TAAGMO2</t>
  </si>
  <si>
    <t>T1AG001</t>
  </si>
  <si>
    <t>T1AG002</t>
  </si>
  <si>
    <t>T1AG003</t>
  </si>
  <si>
    <t>T1AG004</t>
  </si>
  <si>
    <t>T1AG005</t>
  </si>
  <si>
    <t>T1AG006</t>
  </si>
  <si>
    <t>T1AG007</t>
  </si>
  <si>
    <t>T1AG008</t>
  </si>
  <si>
    <t>T1AG009</t>
  </si>
  <si>
    <t>T1AG010</t>
  </si>
  <si>
    <t>T1AG011</t>
  </si>
  <si>
    <t>T1AG012</t>
  </si>
  <si>
    <t>T1AGANG</t>
  </si>
  <si>
    <t>T2AG000</t>
  </si>
  <si>
    <t>T2AGGD1</t>
  </si>
  <si>
    <t>T2AG001</t>
  </si>
  <si>
    <t>T2AG002</t>
  </si>
  <si>
    <t>T2AG003</t>
  </si>
  <si>
    <t>T2AGGD2</t>
  </si>
  <si>
    <t>T2AG004</t>
  </si>
  <si>
    <t>T2AG005</t>
  </si>
  <si>
    <t>T2AG006</t>
  </si>
  <si>
    <t>T2AGGD3</t>
  </si>
  <si>
    <t>T2AG007</t>
  </si>
  <si>
    <t>T2AGGT1</t>
  </si>
  <si>
    <t>T2AG008</t>
  </si>
  <si>
    <t>T2AGGO1</t>
  </si>
  <si>
    <t>T2AG009</t>
  </si>
  <si>
    <t>T2AGGP1</t>
  </si>
  <si>
    <t>T2AG010</t>
  </si>
  <si>
    <t>T2AGANG</t>
  </si>
  <si>
    <t>T2AG011</t>
  </si>
  <si>
    <t>T3AG001</t>
  </si>
  <si>
    <t>T3AG002</t>
  </si>
  <si>
    <t>T3AG003</t>
  </si>
  <si>
    <t>T3AG004</t>
  </si>
  <si>
    <t>T3AG005</t>
  </si>
  <si>
    <t>T3AG006</t>
  </si>
  <si>
    <t>T3AG007</t>
  </si>
  <si>
    <t>T3AG008</t>
  </si>
  <si>
    <t>T3AG009</t>
  </si>
  <si>
    <t>T3AG010</t>
  </si>
  <si>
    <t>T3AG011</t>
  </si>
  <si>
    <t>T3AGANG</t>
  </si>
  <si>
    <t>T3AG012</t>
  </si>
  <si>
    <t>T4AG000</t>
  </si>
  <si>
    <t>T4AGGD1</t>
  </si>
  <si>
    <t>T4AG001</t>
  </si>
  <si>
    <t>T4AG002</t>
  </si>
  <si>
    <t>T4AG003</t>
  </si>
  <si>
    <t>T4AGGD2</t>
  </si>
  <si>
    <t>T4AG004</t>
  </si>
  <si>
    <t>T4AG005</t>
  </si>
  <si>
    <t>T4AG006</t>
  </si>
  <si>
    <t>T4AGGD3</t>
  </si>
  <si>
    <t>T4AG007</t>
  </si>
  <si>
    <t>T4AGGT1</t>
  </si>
  <si>
    <t>T4AG008</t>
  </si>
  <si>
    <t>T4AG009</t>
  </si>
  <si>
    <t>T4AG010</t>
  </si>
  <si>
    <t>T4AGGO1</t>
  </si>
  <si>
    <t>T4AG011</t>
  </si>
  <si>
    <t>T4AGGP1</t>
  </si>
  <si>
    <t>T4AGANG</t>
  </si>
  <si>
    <t>D2AGAS4</t>
  </si>
  <si>
    <t>TAAGMO1C</t>
  </si>
  <si>
    <t>Copie de la L1</t>
  </si>
  <si>
    <t>D1AGAEMO
TAAGMO1</t>
  </si>
  <si>
    <t>liens</t>
  </si>
  <si>
    <r>
      <t xml:space="preserve">Maquette
Import-
Export sur </t>
    </r>
    <r>
      <rPr>
        <b/>
        <sz val="10"/>
        <color rgb="FFFF0000"/>
        <rFont val="Calibri"/>
        <family val="2"/>
      </rPr>
      <t>SAGAT - 120</t>
    </r>
  </si>
  <si>
    <t>Semestre</t>
  </si>
  <si>
    <t>TAAGGD1</t>
  </si>
  <si>
    <t>TAAGGD2</t>
  </si>
  <si>
    <t xml:space="preserve">Animer, encadrer et intervenir auprès des pratiquants de manière individuelle ou collective. </t>
  </si>
  <si>
    <t>TAAGGD3</t>
  </si>
  <si>
    <t>TAAGGT1</t>
  </si>
  <si>
    <t>Diplôme : SAGAT - 110</t>
  </si>
  <si>
    <t>Etape : S1AGAY - 111</t>
  </si>
  <si>
    <t>Moyenne : TAAGMO1</t>
  </si>
  <si>
    <t>Diplôme : SAGAT - 120</t>
  </si>
  <si>
    <t>Etape : S2AGAY - 121</t>
  </si>
  <si>
    <t>Moyenne : TAAGMO2</t>
  </si>
  <si>
    <t>TAAGGD4</t>
  </si>
  <si>
    <t>TAAGGD5</t>
  </si>
  <si>
    <t>GD14</t>
  </si>
  <si>
    <t>GD15</t>
  </si>
  <si>
    <t>UED131</t>
  </si>
  <si>
    <t>TAAGGD6</t>
  </si>
  <si>
    <t>TAAGGT2</t>
  </si>
  <si>
    <t>TAAGGO2</t>
  </si>
  <si>
    <t>TAAGGP2</t>
  </si>
  <si>
    <t>Deust 2ème anné</t>
  </si>
  <si>
    <t>Deust 1ère année</t>
  </si>
  <si>
    <t xml:space="preserve">GD11 se compense avec GD12 si la moyenne &gt;= 7/20 </t>
  </si>
  <si>
    <t xml:space="preserve">Stage en école primaire et Stage en milieu adulte ont un seuil de 10/20 </t>
  </si>
  <si>
    <t xml:space="preserve">Pédagogie didactique 1 et Stage en école des sports ont un seuil de 10/20 </t>
  </si>
  <si>
    <t>TAAGGO1</t>
  </si>
  <si>
    <t>TAAGGP1</t>
  </si>
  <si>
    <t>Moyenne des blocs 1 et 2 : TAAGMD1</t>
  </si>
  <si>
    <t>cf. MCC figurant sur les fiches UEL</t>
    <phoneticPr fontId="48" type="noConversion"/>
  </si>
  <si>
    <t>UED141</t>
  </si>
  <si>
    <t>UED142</t>
  </si>
  <si>
    <t>UED143</t>
  </si>
  <si>
    <t>UED151</t>
  </si>
  <si>
    <t>UED241</t>
  </si>
  <si>
    <t>UED251</t>
  </si>
  <si>
    <t>UET213</t>
  </si>
  <si>
    <t>Année universitaire 2021/ 2022</t>
  </si>
  <si>
    <t>Année universitaire 2021 /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</si>
</sst>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0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theme="1"/>
      <name val="Arial Narrow"/>
      <family val="2"/>
    </font>
    <font>
      <b/>
      <sz val="9"/>
      <color rgb="FF0070C0"/>
      <name val="Calibri"/>
      <family val="2"/>
      <scheme val="minor"/>
    </font>
    <font>
      <b/>
      <i/>
      <sz val="9"/>
      <color rgb="FF0070C0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1"/>
      <name val="Arial Narrow"/>
      <family val="2"/>
    </font>
    <font>
      <b/>
      <i/>
      <sz val="12"/>
      <color rgb="FF0070C0"/>
      <name val="Calibri"/>
      <family val="2"/>
      <scheme val="minor"/>
    </font>
    <font>
      <b/>
      <sz val="9"/>
      <name val="Calibri"/>
      <family val="2"/>
      <scheme val="minor"/>
    </font>
    <font>
      <sz val="9"/>
      <color rgb="FF0070C0"/>
      <name val="Calibri"/>
      <family val="2"/>
      <scheme val="minor"/>
    </font>
    <font>
      <sz val="12"/>
      <color rgb="FF0070C0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1"/>
      <name val="Calibri"/>
      <family val="2"/>
      <scheme val="minor"/>
    </font>
    <font>
      <sz val="12"/>
      <color rgb="FF0070C0"/>
      <name val="Arial Narrow"/>
      <family val="2"/>
    </font>
    <font>
      <strike/>
      <sz val="9"/>
      <name val="Calibri"/>
      <family val="2"/>
      <scheme val="minor"/>
    </font>
    <font>
      <strike/>
      <sz val="8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 (Corps)"/>
    </font>
    <font>
      <sz val="10"/>
      <name val="Arial Narrow"/>
      <family val="2"/>
    </font>
    <font>
      <b/>
      <sz val="10"/>
      <name val="Calibri"/>
      <family val="2"/>
    </font>
    <font>
      <sz val="10"/>
      <name val="Calibri"/>
      <family val="2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9"/>
      <name val="Calibri"/>
      <family val="2"/>
    </font>
    <font>
      <b/>
      <i/>
      <sz val="12"/>
      <name val="Calibri"/>
      <family val="2"/>
      <scheme val="minor"/>
    </font>
    <font>
      <b/>
      <i/>
      <sz val="9"/>
      <name val="Calibri"/>
      <family val="2"/>
      <scheme val="minor"/>
    </font>
    <font>
      <b/>
      <sz val="9"/>
      <color rgb="FF000000"/>
      <name val="Calibri"/>
      <family val="2"/>
      <charset val="1"/>
    </font>
    <font>
      <b/>
      <sz val="9"/>
      <color rgb="FF0070C0"/>
      <name val="Calibri"/>
      <family val="2"/>
      <charset val="1"/>
    </font>
    <font>
      <b/>
      <sz val="9"/>
      <color rgb="FF0070C0"/>
      <name val="Calibri"/>
      <family val="2"/>
    </font>
    <font>
      <b/>
      <sz val="10"/>
      <color rgb="FF000000"/>
      <name val="Calibri"/>
      <family val="2"/>
      <charset val="1"/>
    </font>
    <font>
      <b/>
      <sz val="13"/>
      <name val="Calibri"/>
      <family val="2"/>
      <scheme val="minor"/>
    </font>
    <font>
      <b/>
      <sz val="10"/>
      <color rgb="FFFF0000"/>
      <name val="Calibri"/>
      <family val="2"/>
    </font>
    <font>
      <b/>
      <sz val="9"/>
      <color rgb="FF000000"/>
      <name val="Calibri"/>
      <family val="2"/>
    </font>
    <font>
      <b/>
      <sz val="9"/>
      <color rgb="FFFF0000"/>
      <name val="Calibri"/>
      <family val="2"/>
      <scheme val="minor"/>
    </font>
    <font>
      <b/>
      <sz val="7"/>
      <color rgb="FF0070C0"/>
      <name val="Calibri"/>
      <family val="2"/>
      <scheme val="minor"/>
    </font>
    <font>
      <sz val="7"/>
      <color theme="1"/>
      <name val="Calibri"/>
      <family val="2"/>
      <scheme val="minor"/>
    </font>
    <font>
      <sz val="7"/>
      <color rgb="FFFF0000"/>
      <name val="Calibri"/>
      <family val="2"/>
      <scheme val="minor"/>
    </font>
    <font>
      <b/>
      <i/>
      <sz val="7"/>
      <color theme="1"/>
      <name val="Calibri"/>
      <family val="2"/>
      <scheme val="minor"/>
    </font>
    <font>
      <b/>
      <sz val="7"/>
      <name val="Calibri"/>
      <family val="2"/>
      <scheme val="minor"/>
    </font>
    <font>
      <sz val="7"/>
      <name val="Calibri"/>
      <family val="2"/>
      <scheme val="minor"/>
    </font>
    <font>
      <strike/>
      <sz val="7"/>
      <name val="Calibri"/>
      <family val="2"/>
      <scheme val="minor"/>
    </font>
    <font>
      <sz val="7"/>
      <color theme="1"/>
      <name val="Arial Narrow"/>
      <family val="2"/>
    </font>
    <font>
      <b/>
      <sz val="12"/>
      <color rgb="FFFF0000"/>
      <name val="Arial Narrow"/>
      <family val="2"/>
    </font>
    <font>
      <sz val="11"/>
      <color indexed="8"/>
      <name val="Arial"/>
      <family val="2"/>
    </font>
    <font>
      <sz val="9"/>
      <color indexed="8"/>
      <name val="Calibri"/>
      <family val="2"/>
    </font>
    <font>
      <sz val="8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darkGrid"/>
    </fill>
    <fill>
      <patternFill patternType="solid">
        <fgColor theme="7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Dashed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Dashed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Dashed">
        <color auto="1"/>
      </right>
      <top style="thin">
        <color auto="1"/>
      </top>
      <bottom/>
      <diagonal/>
    </border>
    <border>
      <left style="thin">
        <color auto="1"/>
      </left>
      <right style="mediumDashed">
        <color auto="1"/>
      </right>
      <top/>
      <bottom style="thin">
        <color auto="1"/>
      </bottom>
      <diagonal/>
    </border>
    <border>
      <left style="mediumDashed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Dashed">
        <color auto="1"/>
      </right>
      <top/>
      <bottom/>
      <diagonal/>
    </border>
    <border>
      <left style="mediumDashed">
        <color auto="1"/>
      </left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mediumDashed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35" fillId="0" borderId="0"/>
    <xf numFmtId="0" fontId="57" fillId="0" borderId="0"/>
  </cellStyleXfs>
  <cellXfs count="304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7" fillId="0" borderId="0" xfId="0" applyFont="1" applyAlignment="1">
      <alignment horizontal="centerContinuous" vertical="center"/>
    </xf>
    <xf numFmtId="0" fontId="6" fillId="0" borderId="0" xfId="0" applyFont="1" applyAlignment="1">
      <alignment horizontal="left" vertical="center"/>
    </xf>
    <xf numFmtId="0" fontId="2" fillId="0" borderId="8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11" fillId="0" borderId="0" xfId="0" applyFont="1" applyAlignment="1">
      <alignment horizontal="centerContinuous" vertical="center"/>
    </xf>
    <xf numFmtId="0" fontId="12" fillId="0" borderId="0" xfId="0" applyFont="1" applyAlignment="1">
      <alignment horizontal="centerContinuous" vertical="center"/>
    </xf>
    <xf numFmtId="0" fontId="5" fillId="3" borderId="1" xfId="0" applyFont="1" applyFill="1" applyBorder="1" applyAlignment="1">
      <alignment horizontal="centerContinuous" vertical="center" wrapText="1"/>
    </xf>
    <xf numFmtId="0" fontId="5" fillId="3" borderId="3" xfId="0" applyFont="1" applyFill="1" applyBorder="1" applyAlignment="1">
      <alignment horizontal="centerContinuous" vertical="center" wrapText="1"/>
    </xf>
    <xf numFmtId="0" fontId="5" fillId="3" borderId="5" xfId="0" applyFont="1" applyFill="1" applyBorder="1" applyAlignment="1">
      <alignment horizontal="centerContinuous" vertical="center"/>
    </xf>
    <xf numFmtId="0" fontId="5" fillId="3" borderId="4" xfId="0" applyFont="1" applyFill="1" applyBorder="1" applyAlignment="1">
      <alignment horizontal="centerContinuous" vertical="center" wrapText="1"/>
    </xf>
    <xf numFmtId="0" fontId="5" fillId="3" borderId="1" xfId="0" applyFont="1" applyFill="1" applyBorder="1" applyAlignment="1">
      <alignment horizontal="centerContinuous" vertical="center"/>
    </xf>
    <xf numFmtId="0" fontId="5" fillId="3" borderId="5" xfId="0" applyFont="1" applyFill="1" applyBorder="1" applyAlignment="1">
      <alignment horizontal="centerContinuous" vertical="center" wrapText="1"/>
    </xf>
    <xf numFmtId="0" fontId="5" fillId="3" borderId="16" xfId="0" applyFont="1" applyFill="1" applyBorder="1" applyAlignment="1">
      <alignment horizontal="centerContinuous" vertical="center" wrapText="1"/>
    </xf>
    <xf numFmtId="0" fontId="5" fillId="3" borderId="7" xfId="0" applyFont="1" applyFill="1" applyBorder="1" applyAlignment="1">
      <alignment horizontal="centerContinuous" vertical="center" wrapText="1"/>
    </xf>
    <xf numFmtId="0" fontId="5" fillId="3" borderId="10" xfId="0" applyFont="1" applyFill="1" applyBorder="1" applyAlignment="1">
      <alignment horizontal="centerContinuous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Continuous" vertical="center"/>
    </xf>
    <xf numFmtId="0" fontId="5" fillId="0" borderId="1" xfId="0" applyFont="1" applyBorder="1" applyAlignment="1">
      <alignment vertical="center"/>
    </xf>
    <xf numFmtId="14" fontId="7" fillId="0" borderId="1" xfId="0" applyNumberFormat="1" applyFont="1" applyBorder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15" fillId="0" borderId="0" xfId="0" applyFont="1" applyAlignment="1">
      <alignment vertical="center"/>
    </xf>
    <xf numFmtId="0" fontId="13" fillId="0" borderId="0" xfId="0" applyFont="1" applyFill="1" applyAlignment="1">
      <alignment horizontal="centerContinuous" vertical="center"/>
    </xf>
    <xf numFmtId="0" fontId="16" fillId="0" borderId="0" xfId="0" applyFont="1" applyFill="1" applyAlignment="1">
      <alignment horizontal="centerContinuous" vertical="center"/>
    </xf>
    <xf numFmtId="0" fontId="16" fillId="0" borderId="0" xfId="0" applyFont="1" applyFill="1" applyAlignment="1">
      <alignment vertical="center"/>
    </xf>
    <xf numFmtId="0" fontId="5" fillId="3" borderId="16" xfId="0" applyFont="1" applyFill="1" applyBorder="1" applyAlignment="1">
      <alignment horizontal="centerContinuous" vertical="center"/>
    </xf>
    <xf numFmtId="0" fontId="5" fillId="3" borderId="22" xfId="0" applyFont="1" applyFill="1" applyBorder="1" applyAlignment="1">
      <alignment horizontal="centerContinuous" vertical="center" wrapText="1"/>
    </xf>
    <xf numFmtId="0" fontId="5" fillId="3" borderId="11" xfId="0" applyFont="1" applyFill="1" applyBorder="1" applyAlignment="1">
      <alignment horizontal="centerContinuous" vertical="center" wrapText="1"/>
    </xf>
    <xf numFmtId="0" fontId="5" fillId="3" borderId="2" xfId="0" applyFont="1" applyFill="1" applyBorder="1" applyAlignment="1">
      <alignment horizontal="centerContinuous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6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left" vertical="center"/>
    </xf>
    <xf numFmtId="0" fontId="8" fillId="0" borderId="11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vertical="center" wrapText="1"/>
    </xf>
    <xf numFmtId="0" fontId="8" fillId="0" borderId="9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vertical="center"/>
    </xf>
    <xf numFmtId="0" fontId="19" fillId="2" borderId="1" xfId="0" applyFont="1" applyFill="1" applyBorder="1" applyAlignment="1">
      <alignment horizontal="centerContinuous" vertical="center"/>
    </xf>
    <xf numFmtId="0" fontId="18" fillId="2" borderId="3" xfId="0" applyFont="1" applyFill="1" applyBorder="1" applyAlignment="1">
      <alignment horizontal="centerContinuous" vertical="center"/>
    </xf>
    <xf numFmtId="0" fontId="19" fillId="2" borderId="16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9" fillId="2" borderId="32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19" fillId="2" borderId="6" xfId="0" applyFont="1" applyFill="1" applyBorder="1" applyAlignment="1">
      <alignment horizontal="center" vertical="center"/>
    </xf>
    <xf numFmtId="0" fontId="18" fillId="0" borderId="31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/>
    </xf>
    <xf numFmtId="0" fontId="0" fillId="0" borderId="0" xfId="0" applyAlignment="1">
      <alignment vertical="center" wrapText="1"/>
    </xf>
    <xf numFmtId="0" fontId="21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24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22" fillId="0" borderId="0" xfId="0" applyFont="1" applyAlignment="1">
      <alignment vertical="center" wrapText="1"/>
    </xf>
    <xf numFmtId="0" fontId="25" fillId="5" borderId="1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Continuous" vertical="center" wrapText="1"/>
    </xf>
    <xf numFmtId="0" fontId="0" fillId="0" borderId="0" xfId="0" applyFont="1" applyAlignment="1">
      <alignment horizontal="centerContinuous" vertical="center" wrapText="1"/>
    </xf>
    <xf numFmtId="0" fontId="23" fillId="0" borderId="0" xfId="0" applyFont="1" applyBorder="1" applyAlignment="1">
      <alignment horizontal="centerContinuous" vertical="center" wrapText="1"/>
    </xf>
    <xf numFmtId="0" fontId="24" fillId="6" borderId="1" xfId="0" applyFont="1" applyFill="1" applyBorder="1" applyAlignment="1">
      <alignment vertical="center" wrapText="1"/>
    </xf>
    <xf numFmtId="0" fontId="24" fillId="6" borderId="1" xfId="0" applyFont="1" applyFill="1" applyBorder="1" applyAlignment="1">
      <alignment horizontal="centerContinuous" vertical="center" wrapText="1"/>
    </xf>
    <xf numFmtId="0" fontId="26" fillId="0" borderId="0" xfId="0" applyFont="1" applyAlignment="1">
      <alignment horizontal="centerContinuous" vertical="center"/>
    </xf>
    <xf numFmtId="0" fontId="8" fillId="2" borderId="5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27" fillId="2" borderId="5" xfId="0" applyFont="1" applyFill="1" applyBorder="1" applyAlignment="1">
      <alignment horizontal="center" vertical="center"/>
    </xf>
    <xf numFmtId="0" fontId="27" fillId="2" borderId="23" xfId="0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horizontal="center" vertical="center"/>
    </xf>
    <xf numFmtId="0" fontId="28" fillId="2" borderId="3" xfId="0" applyFont="1" applyFill="1" applyBorder="1" applyAlignment="1">
      <alignment horizontal="center" vertical="center" wrapText="1"/>
    </xf>
    <xf numFmtId="0" fontId="27" fillId="2" borderId="21" xfId="0" applyFont="1" applyFill="1" applyBorder="1" applyAlignment="1">
      <alignment horizontal="center" vertical="center"/>
    </xf>
    <xf numFmtId="0" fontId="28" fillId="2" borderId="1" xfId="0" applyFont="1" applyFill="1" applyBorder="1" applyAlignment="1">
      <alignment horizontal="center" vertical="center"/>
    </xf>
    <xf numFmtId="0" fontId="27" fillId="0" borderId="0" xfId="0" applyFont="1" applyAlignment="1">
      <alignment vertical="center"/>
    </xf>
    <xf numFmtId="0" fontId="17" fillId="2" borderId="3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29" fillId="0" borderId="11" xfId="0" applyFont="1" applyBorder="1" applyAlignment="1">
      <alignment vertical="center"/>
    </xf>
    <xf numFmtId="0" fontId="29" fillId="2" borderId="1" xfId="0" applyFont="1" applyFill="1" applyBorder="1" applyAlignment="1">
      <alignment horizontal="centerContinuous" vertical="center"/>
    </xf>
    <xf numFmtId="0" fontId="20" fillId="2" borderId="3" xfId="0" applyFont="1" applyFill="1" applyBorder="1" applyAlignment="1">
      <alignment horizontal="centerContinuous" vertical="center"/>
    </xf>
    <xf numFmtId="0" fontId="29" fillId="2" borderId="16" xfId="0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center"/>
    </xf>
    <xf numFmtId="0" fontId="29" fillId="2" borderId="32" xfId="0" applyFont="1" applyFill="1" applyBorder="1" applyAlignment="1">
      <alignment horizontal="center" vertical="center"/>
    </xf>
    <xf numFmtId="0" fontId="29" fillId="2" borderId="4" xfId="0" applyFont="1" applyFill="1" applyBorder="1" applyAlignment="1">
      <alignment horizontal="center" vertical="center"/>
    </xf>
    <xf numFmtId="0" fontId="29" fillId="2" borderId="6" xfId="0" applyFont="1" applyFill="1" applyBorder="1" applyAlignment="1">
      <alignment horizontal="center" vertical="center"/>
    </xf>
    <xf numFmtId="0" fontId="20" fillId="0" borderId="31" xfId="0" applyFont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8" fillId="0" borderId="16" xfId="0" applyFont="1" applyBorder="1" applyAlignment="1">
      <alignment vertical="center"/>
    </xf>
    <xf numFmtId="0" fontId="17" fillId="0" borderId="4" xfId="0" applyFont="1" applyBorder="1" applyAlignment="1">
      <alignment horizontal="center" vertical="center" wrapText="1"/>
    </xf>
    <xf numFmtId="0" fontId="30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0" fontId="29" fillId="4" borderId="1" xfId="0" applyFont="1" applyFill="1" applyBorder="1" applyAlignment="1">
      <alignment horizontal="centerContinuous" vertical="center"/>
    </xf>
    <xf numFmtId="0" fontId="29" fillId="4" borderId="3" xfId="0" applyFont="1" applyFill="1" applyBorder="1" applyAlignment="1">
      <alignment horizontal="centerContinuous" vertical="center"/>
    </xf>
    <xf numFmtId="0" fontId="29" fillId="4" borderId="16" xfId="0" applyFont="1" applyFill="1" applyBorder="1" applyAlignment="1">
      <alignment horizontal="center" vertical="center"/>
    </xf>
    <xf numFmtId="0" fontId="29" fillId="4" borderId="1" xfId="0" applyFont="1" applyFill="1" applyBorder="1" applyAlignment="1">
      <alignment horizontal="center" vertical="center"/>
    </xf>
    <xf numFmtId="0" fontId="29" fillId="4" borderId="32" xfId="0" applyFont="1" applyFill="1" applyBorder="1" applyAlignment="1">
      <alignment horizontal="center" vertical="center"/>
    </xf>
    <xf numFmtId="0" fontId="29" fillId="4" borderId="6" xfId="0" applyFont="1" applyFill="1" applyBorder="1" applyAlignment="1">
      <alignment horizontal="center" vertical="center"/>
    </xf>
    <xf numFmtId="0" fontId="29" fillId="4" borderId="4" xfId="0" applyFont="1" applyFill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29" fillId="4" borderId="4" xfId="0" applyFont="1" applyFill="1" applyBorder="1" applyAlignment="1">
      <alignment horizontal="centerContinuous" vertical="center"/>
    </xf>
    <xf numFmtId="0" fontId="20" fillId="4" borderId="4" xfId="0" applyFont="1" applyFill="1" applyBorder="1" applyAlignment="1">
      <alignment horizontal="centerContinuous" vertical="center"/>
    </xf>
    <xf numFmtId="0" fontId="33" fillId="4" borderId="3" xfId="0" applyFont="1" applyFill="1" applyBorder="1" applyAlignment="1">
      <alignment horizontal="centerContinuous" vertical="center"/>
    </xf>
    <xf numFmtId="0" fontId="33" fillId="4" borderId="4" xfId="0" applyFont="1" applyFill="1" applyBorder="1" applyAlignment="1">
      <alignment horizontal="centerContinuous" vertical="center"/>
    </xf>
    <xf numFmtId="0" fontId="34" fillId="4" borderId="4" xfId="0" applyFont="1" applyFill="1" applyBorder="1" applyAlignment="1">
      <alignment horizontal="centerContinuous" vertical="center"/>
    </xf>
    <xf numFmtId="0" fontId="34" fillId="4" borderId="6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6" fillId="0" borderId="0" xfId="0" applyFont="1" applyFill="1" applyAlignment="1">
      <alignment vertical="center"/>
    </xf>
    <xf numFmtId="0" fontId="37" fillId="0" borderId="1" xfId="0" applyFont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38" fillId="0" borderId="0" xfId="0" applyFont="1" applyFill="1" applyAlignment="1">
      <alignment horizontal="centerContinuous" vertical="center"/>
    </xf>
    <xf numFmtId="0" fontId="38" fillId="0" borderId="0" xfId="0" applyFont="1" applyFill="1" applyAlignment="1">
      <alignment horizontal="left" vertical="center"/>
    </xf>
    <xf numFmtId="0" fontId="37" fillId="0" borderId="1" xfId="0" applyFont="1" applyBorder="1" applyAlignment="1">
      <alignment horizontal="center" vertical="center" wrapText="1"/>
    </xf>
    <xf numFmtId="0" fontId="39" fillId="0" borderId="0" xfId="0" applyFont="1" applyAlignment="1">
      <alignment horizontal="centerContinuous" vertical="center"/>
    </xf>
    <xf numFmtId="0" fontId="8" fillId="0" borderId="0" xfId="0" applyFont="1" applyAlignment="1">
      <alignment horizontal="left" vertical="center"/>
    </xf>
    <xf numFmtId="0" fontId="14" fillId="0" borderId="1" xfId="0" applyFont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center" vertical="center" wrapText="1"/>
    </xf>
    <xf numFmtId="0" fontId="5" fillId="0" borderId="35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36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vertical="center"/>
    </xf>
    <xf numFmtId="0" fontId="14" fillId="2" borderId="5" xfId="0" applyFont="1" applyFill="1" applyBorder="1" applyAlignment="1">
      <alignment vertical="center"/>
    </xf>
    <xf numFmtId="0" fontId="8" fillId="0" borderId="5" xfId="0" applyFont="1" applyBorder="1" applyAlignment="1">
      <alignment vertical="center"/>
    </xf>
    <xf numFmtId="0" fontId="42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/>
    </xf>
    <xf numFmtId="0" fontId="43" fillId="7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36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38" fillId="0" borderId="1" xfId="0" applyFont="1" applyFill="1" applyBorder="1" applyAlignment="1">
      <alignment horizontal="centerContinuous" vertical="center"/>
    </xf>
    <xf numFmtId="0" fontId="38" fillId="0" borderId="1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48" fillId="0" borderId="0" xfId="0" applyFont="1" applyAlignment="1">
      <alignment horizontal="centerContinuous"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14" fontId="51" fillId="0" borderId="1" xfId="0" applyNumberFormat="1" applyFont="1" applyBorder="1" applyAlignment="1">
      <alignment horizontal="centerContinuous" vertical="center"/>
    </xf>
    <xf numFmtId="0" fontId="51" fillId="0" borderId="1" xfId="0" applyFont="1" applyBorder="1" applyAlignment="1">
      <alignment horizontal="centerContinuous" vertical="center"/>
    </xf>
    <xf numFmtId="0" fontId="51" fillId="0" borderId="0" xfId="0" applyFont="1" applyAlignment="1">
      <alignment horizontal="centerContinuous" vertical="center"/>
    </xf>
    <xf numFmtId="0" fontId="48" fillId="0" borderId="1" xfId="0" applyFont="1" applyBorder="1" applyAlignment="1">
      <alignment vertical="center"/>
    </xf>
    <xf numFmtId="0" fontId="48" fillId="0" borderId="0" xfId="0" applyFont="1" applyBorder="1" applyAlignment="1">
      <alignment vertical="center"/>
    </xf>
    <xf numFmtId="0" fontId="52" fillId="0" borderId="0" xfId="0" applyFont="1" applyBorder="1" applyAlignment="1">
      <alignment vertical="center"/>
    </xf>
    <xf numFmtId="0" fontId="53" fillId="2" borderId="6" xfId="0" applyFont="1" applyFill="1" applyBorder="1" applyAlignment="1">
      <alignment horizontal="center" vertical="center" wrapText="1"/>
    </xf>
    <xf numFmtId="0" fontId="53" fillId="0" borderId="6" xfId="0" applyFont="1" applyFill="1" applyBorder="1" applyAlignment="1">
      <alignment horizontal="center" vertical="center" wrapText="1"/>
    </xf>
    <xf numFmtId="0" fontId="54" fillId="2" borderId="6" xfId="0" applyFont="1" applyFill="1" applyBorder="1" applyAlignment="1">
      <alignment horizontal="center" vertical="center" wrapText="1"/>
    </xf>
    <xf numFmtId="0" fontId="52" fillId="2" borderId="6" xfId="0" applyFont="1" applyFill="1" applyBorder="1" applyAlignment="1">
      <alignment horizontal="center" vertical="center" wrapText="1"/>
    </xf>
    <xf numFmtId="0" fontId="53" fillId="0" borderId="13" xfId="0" applyFont="1" applyFill="1" applyBorder="1" applyAlignment="1">
      <alignment horizontal="center" vertical="center" wrapText="1"/>
    </xf>
    <xf numFmtId="0" fontId="53" fillId="2" borderId="3" xfId="0" applyFont="1" applyFill="1" applyBorder="1" applyAlignment="1">
      <alignment horizontal="centerContinuous" vertical="center"/>
    </xf>
    <xf numFmtId="0" fontId="52" fillId="4" borderId="3" xfId="0" applyFont="1" applyFill="1" applyBorder="1" applyAlignment="1">
      <alignment horizontal="centerContinuous" vertical="center"/>
    </xf>
    <xf numFmtId="0" fontId="55" fillId="0" borderId="0" xfId="0" applyFont="1" applyAlignment="1">
      <alignment vertical="center"/>
    </xf>
    <xf numFmtId="0" fontId="53" fillId="2" borderId="4" xfId="0" applyFont="1" applyFill="1" applyBorder="1" applyAlignment="1">
      <alignment horizontal="center" vertical="center" wrapText="1"/>
    </xf>
    <xf numFmtId="0" fontId="52" fillId="2" borderId="4" xfId="0" applyFont="1" applyFill="1" applyBorder="1" applyAlignment="1">
      <alignment horizontal="center" vertical="center" wrapText="1"/>
    </xf>
    <xf numFmtId="0" fontId="53" fillId="2" borderId="4" xfId="0" applyFont="1" applyFill="1" applyBorder="1" applyAlignment="1">
      <alignment horizontal="centerContinuous" vertical="center"/>
    </xf>
    <xf numFmtId="0" fontId="52" fillId="4" borderId="4" xfId="0" applyFont="1" applyFill="1" applyBorder="1" applyAlignment="1">
      <alignment horizontal="centerContinuous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53" fillId="4" borderId="6" xfId="0" applyFont="1" applyFill="1" applyBorder="1" applyAlignment="1">
      <alignment horizontal="center" vertical="center" wrapText="1"/>
    </xf>
    <xf numFmtId="0" fontId="53" fillId="8" borderId="6" xfId="0" applyFont="1" applyFill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2" borderId="16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38" fillId="0" borderId="0" xfId="0" applyFont="1" applyFill="1" applyAlignment="1">
      <alignment horizontal="center" vertical="center"/>
    </xf>
    <xf numFmtId="0" fontId="59" fillId="0" borderId="37" xfId="0" applyFont="1" applyBorder="1" applyAlignment="1" applyProtection="1">
      <alignment horizontal="center" vertical="center"/>
      <protection locked="0"/>
    </xf>
    <xf numFmtId="0" fontId="58" fillId="0" borderId="38" xfId="2" applyFont="1" applyBorder="1" applyAlignment="1" applyProtection="1">
      <alignment horizontal="center" vertical="center"/>
      <protection locked="0"/>
    </xf>
    <xf numFmtId="0" fontId="38" fillId="0" borderId="0" xfId="0" applyFont="1" applyFill="1" applyBorder="1" applyAlignment="1">
      <alignment horizontal="centerContinuous" vertical="center"/>
    </xf>
    <xf numFmtId="0" fontId="38" fillId="0" borderId="0" xfId="0" applyFont="1" applyFill="1" applyBorder="1" applyAlignment="1">
      <alignment horizontal="left" vertical="center"/>
    </xf>
    <xf numFmtId="0" fontId="56" fillId="0" borderId="0" xfId="0" applyFont="1" applyAlignment="1">
      <alignment horizontal="left" vertical="center"/>
    </xf>
    <xf numFmtId="0" fontId="24" fillId="0" borderId="2" xfId="0" applyFont="1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46" fillId="0" borderId="1" xfId="0" applyFont="1" applyBorder="1" applyAlignment="1">
      <alignment horizontal="center" vertical="center" wrapText="1"/>
    </xf>
    <xf numFmtId="0" fontId="40" fillId="0" borderId="1" xfId="0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48" fillId="3" borderId="13" xfId="0" applyFont="1" applyFill="1" applyBorder="1" applyAlignment="1">
      <alignment horizontal="center" vertical="center" wrapText="1"/>
    </xf>
    <xf numFmtId="0" fontId="48" fillId="3" borderId="24" xfId="0" applyFont="1" applyFill="1" applyBorder="1" applyAlignment="1">
      <alignment horizontal="center" vertical="center" wrapText="1"/>
    </xf>
    <xf numFmtId="0" fontId="13" fillId="0" borderId="27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 wrapText="1"/>
    </xf>
    <xf numFmtId="0" fontId="15" fillId="3" borderId="24" xfId="0" applyFont="1" applyFill="1" applyBorder="1" applyAlignment="1">
      <alignment horizontal="center" vertical="center" wrapText="1"/>
    </xf>
    <xf numFmtId="0" fontId="15" fillId="3" borderId="20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15" fillId="3" borderId="28" xfId="0" applyFont="1" applyFill="1" applyBorder="1" applyAlignment="1">
      <alignment horizontal="center" vertical="center" wrapText="1"/>
    </xf>
    <xf numFmtId="0" fontId="15" fillId="3" borderId="30" xfId="0" applyFont="1" applyFill="1" applyBorder="1" applyAlignment="1">
      <alignment horizontal="center" vertical="center" wrapText="1"/>
    </xf>
    <xf numFmtId="0" fontId="15" fillId="3" borderId="14" xfId="0" applyFont="1" applyFill="1" applyBorder="1" applyAlignment="1">
      <alignment horizontal="center" vertical="center" wrapText="1"/>
    </xf>
    <xf numFmtId="0" fontId="15" fillId="3" borderId="15" xfId="0" applyFont="1" applyFill="1" applyBorder="1" applyAlignment="1">
      <alignment horizontal="center" vertical="center" wrapText="1"/>
    </xf>
    <xf numFmtId="0" fontId="15" fillId="3" borderId="25" xfId="0" applyFont="1" applyFill="1" applyBorder="1" applyAlignment="1">
      <alignment horizontal="center" vertical="center" wrapText="1"/>
    </xf>
    <xf numFmtId="0" fontId="15" fillId="3" borderId="18" xfId="0" applyFont="1" applyFill="1" applyBorder="1" applyAlignment="1">
      <alignment horizontal="center" vertical="center" wrapText="1"/>
    </xf>
    <xf numFmtId="0" fontId="15" fillId="3" borderId="26" xfId="0" applyFont="1" applyFill="1" applyBorder="1" applyAlignment="1">
      <alignment horizontal="center" vertical="center" wrapText="1"/>
    </xf>
    <xf numFmtId="0" fontId="15" fillId="3" borderId="19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15" fillId="3" borderId="27" xfId="0" applyFont="1" applyFill="1" applyBorder="1" applyAlignment="1">
      <alignment horizontal="center" vertical="center" wrapText="1"/>
    </xf>
    <xf numFmtId="0" fontId="15" fillId="3" borderId="29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44" fillId="0" borderId="0" xfId="0" applyFont="1" applyFill="1" applyBorder="1" applyAlignment="1">
      <alignment horizontal="center" vertical="center"/>
    </xf>
    <xf numFmtId="0" fontId="29" fillId="4" borderId="3" xfId="0" applyFont="1" applyFill="1" applyBorder="1" applyAlignment="1">
      <alignment horizontal="center" vertical="center" wrapText="1"/>
    </xf>
    <xf numFmtId="0" fontId="29" fillId="4" borderId="23" xfId="0" applyFont="1" applyFill="1" applyBorder="1" applyAlignment="1">
      <alignment horizontal="center" vertical="center" wrapText="1"/>
    </xf>
    <xf numFmtId="0" fontId="44" fillId="0" borderId="1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/>
    </xf>
    <xf numFmtId="0" fontId="29" fillId="2" borderId="3" xfId="0" applyFont="1" applyFill="1" applyBorder="1" applyAlignment="1">
      <alignment horizontal="center" vertical="center"/>
    </xf>
    <xf numFmtId="0" fontId="29" fillId="4" borderId="3" xfId="0" applyFont="1" applyFill="1" applyBorder="1" applyAlignment="1">
      <alignment horizontal="center" vertical="center"/>
    </xf>
    <xf numFmtId="0" fontId="29" fillId="2" borderId="8" xfId="0" applyFont="1" applyFill="1" applyBorder="1" applyAlignment="1">
      <alignment horizontal="center" vertical="center"/>
    </xf>
    <xf numFmtId="0" fontId="29" fillId="4" borderId="8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14" fillId="2" borderId="21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vertical="center" wrapText="1"/>
    </xf>
    <xf numFmtId="0" fontId="47" fillId="2" borderId="21" xfId="0" applyFont="1" applyFill="1" applyBorder="1" applyAlignment="1">
      <alignment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http://rof.u-psud.fr/rof/pages/offre_formation/contributionEnseignement.jsf" TargetMode="External"/><Relationship Id="rId1" Type="http://schemas.openxmlformats.org/officeDocument/2006/relationships/image" Target="../media/image1.jpeg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0</xdr:row>
      <xdr:rowOff>9523</xdr:rowOff>
    </xdr:from>
    <xdr:to>
      <xdr:col>2</xdr:col>
      <xdr:colOff>2828925</xdr:colOff>
      <xdr:row>6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5251" y="9523"/>
          <a:ext cx="6134099" cy="133350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 b="1">
              <a:solidFill>
                <a:srgbClr val="0070C0"/>
              </a:solidFill>
            </a:rPr>
            <a:t>ACCREDITATION 2020 - 2024</a:t>
          </a:r>
        </a:p>
        <a:p>
          <a:pPr algn="ctr"/>
          <a:r>
            <a:rPr lang="fr-FR" sz="1200" b="1">
              <a:solidFill>
                <a:srgbClr val="0070C0"/>
              </a:solidFill>
            </a:rPr>
            <a:t>Année universitaire</a:t>
          </a:r>
          <a:r>
            <a:rPr lang="fr-FR" sz="1200" b="1" baseline="0">
              <a:solidFill>
                <a:srgbClr val="0070C0"/>
              </a:solidFill>
            </a:rPr>
            <a:t> 2020 / 2021</a:t>
          </a:r>
        </a:p>
        <a:p>
          <a:pPr algn="ctr"/>
          <a:endParaRPr lang="fr-FR" sz="1100" b="1" baseline="0">
            <a:solidFill>
              <a:srgbClr val="0070C0"/>
            </a:solidFill>
          </a:endParaRPr>
        </a:p>
        <a:p>
          <a:pPr algn="ctr"/>
          <a:r>
            <a:rPr lang="fr-FR" sz="1100" b="1" baseline="0">
              <a:solidFill>
                <a:srgbClr val="0070C0"/>
              </a:solidFill>
            </a:rPr>
            <a:t>DEUST</a:t>
          </a:r>
        </a:p>
        <a:p>
          <a:pPr algn="ctr"/>
          <a:r>
            <a:rPr lang="fr-FR" sz="1200" b="1" i="1" baseline="0">
              <a:solidFill>
                <a:srgbClr val="0070C0"/>
              </a:solidFill>
            </a:rPr>
            <a:t>Intitulé de la mention : Animation et Gestion des Activités Physiques, Sportives ou Culturelles (AGAPSC)</a:t>
          </a:r>
        </a:p>
        <a:p>
          <a:pPr algn="ctr"/>
          <a:endParaRPr lang="fr-FR" sz="1200" b="1" i="1" baseline="0">
            <a:solidFill>
              <a:srgbClr val="0070C0"/>
            </a:solidFill>
          </a:endParaRPr>
        </a:p>
        <a:p>
          <a:pPr algn="ctr"/>
          <a:endParaRPr lang="fr-FR" sz="1200" b="1" i="1" baseline="0">
            <a:solidFill>
              <a:srgbClr val="0070C0"/>
            </a:solidFill>
          </a:endParaRPr>
        </a:p>
        <a:p>
          <a:pPr algn="l"/>
          <a:endParaRPr lang="fr-FR" sz="1200" b="0" i="0" baseline="0">
            <a:solidFill>
              <a:srgbClr val="0070C0"/>
            </a:solidFill>
          </a:endParaRPr>
        </a:p>
      </xdr:txBody>
    </xdr:sp>
    <xdr:clientData/>
  </xdr:twoCellAnchor>
  <xdr:twoCellAnchor editAs="oneCell">
    <xdr:from>
      <xdr:col>0</xdr:col>
      <xdr:colOff>104775</xdr:colOff>
      <xdr:row>0</xdr:row>
      <xdr:rowOff>38100</xdr:rowOff>
    </xdr:from>
    <xdr:to>
      <xdr:col>0</xdr:col>
      <xdr:colOff>1466850</xdr:colOff>
      <xdr:row>2</xdr:row>
      <xdr:rowOff>133350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04775" y="38100"/>
          <a:ext cx="1362075" cy="5810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0</xdr:colOff>
      <xdr:row>7</xdr:row>
      <xdr:rowOff>47626</xdr:rowOff>
    </xdr:from>
    <xdr:to>
      <xdr:col>3</xdr:col>
      <xdr:colOff>0</xdr:colOff>
      <xdr:row>21</xdr:row>
      <xdr:rowOff>114300</xdr:rowOff>
    </xdr:to>
    <xdr:sp macro="" textlink="">
      <xdr:nvSpPr>
        <xdr:cNvPr id="7" name="ZoneText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0" y="1485901"/>
          <a:ext cx="6448425" cy="27336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 i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MESURES TRANSITOIRES</a:t>
          </a:r>
        </a:p>
        <a:p>
          <a:r>
            <a:rPr lang="fr-F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le cadre de l’évolution de la maquette des enseignements liée au changement d’accréditation, des règles transitoires sont établies selon les principes suivants :</a:t>
          </a:r>
          <a:endParaRPr lang="fr-FR">
            <a:effectLst/>
          </a:endParaRPr>
        </a:p>
        <a:p>
          <a:pPr eaLnBrk="1" fontAlgn="auto" latinLnBrk="0" hangingPunct="1"/>
          <a:r>
            <a:rPr lang="fr-FR" sz="110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fr-F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 semestre capitalisé avant le changement de maquette reste capitalisé.</a:t>
          </a:r>
          <a:endParaRPr lang="fr-FR">
            <a:effectLst/>
          </a:endParaRPr>
        </a:p>
        <a:p>
          <a:r>
            <a:rPr lang="fr-F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Au sein de chaque semestre, les notes obtenues à des</a:t>
          </a:r>
          <a:r>
            <a:rPr lang="fr-FR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éléments constitutifs (EC)</a:t>
          </a:r>
          <a:r>
            <a:rPr lang="fr-F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validés</a:t>
          </a:r>
          <a:r>
            <a:rPr lang="fr-F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avant le changement de maquette et </a:t>
          </a:r>
          <a:r>
            <a:rPr lang="fr-FR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encore présents </a:t>
          </a:r>
          <a:r>
            <a:rPr lang="fr-F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sous forme </a:t>
          </a:r>
          <a:r>
            <a:rPr lang="fr-FR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d’unité d’enseignement (UE)</a:t>
          </a:r>
          <a:r>
            <a:rPr lang="fr-F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dans la nouvelle maquette, sont conservés et comptabilisés avec les coefficients de la nouvelle maquette .</a:t>
          </a:r>
          <a:endParaRPr lang="fr-FR">
            <a:effectLst/>
          </a:endParaRPr>
        </a:p>
        <a:p>
          <a:r>
            <a:rPr lang="fr-F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</a:t>
          </a:r>
          <a:r>
            <a:rPr lang="fr-FR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S'agissant des</a:t>
          </a:r>
          <a:r>
            <a:rPr lang="fr-F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notes obtenues à des </a:t>
          </a:r>
          <a:r>
            <a:rPr lang="fr-FR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EC validés qui n’existent plus </a:t>
          </a:r>
          <a:r>
            <a:rPr lang="fr-F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sous forme d’UE dans la nouvelle maquette , deux</a:t>
          </a:r>
          <a:r>
            <a:rPr lang="fr-FR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cas peuvent se présenter :</a:t>
          </a:r>
          <a:endParaRPr lang="fr-FR">
            <a:effectLst/>
          </a:endParaRPr>
        </a:p>
        <a:p>
          <a:r>
            <a:rPr lang="fr-FR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fr-FR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  <a:sym typeface="Wingdings 3"/>
            </a:rPr>
            <a:t></a:t>
          </a:r>
          <a:r>
            <a:rPr lang="fr-FR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les notes </a:t>
          </a:r>
          <a:r>
            <a:rPr lang="fr-F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sont pas conservées et ne donnent lieu à aucune équivalence de droit. Toutefois, les situations individuelles pourront être étudiées par le jury, les responsables de filières ou de parcours et le responsable de mention.</a:t>
          </a:r>
          <a:endParaRPr lang="fr-FR">
            <a:effectLst/>
          </a:endParaRPr>
        </a:p>
        <a:p>
          <a:r>
            <a:rPr lang="fr-FR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fr-FR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  <a:sym typeface="Wingdings 3"/>
            </a:rPr>
            <a:t></a:t>
          </a:r>
          <a:r>
            <a:rPr lang="fr-FR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notes sont reportées dans les UE de la nouvelle maquette conformément au tableau de correspondance ci-dessous.</a:t>
          </a:r>
          <a:endParaRPr lang="fr-FR">
            <a:effectLst/>
          </a:endParaRPr>
        </a:p>
        <a:p>
          <a:r>
            <a:rPr lang="fr-F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endParaRPr lang="fr-FR" sz="1100"/>
        </a:p>
      </xdr:txBody>
    </xdr:sp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203200</xdr:colOff>
      <xdr:row>27</xdr:row>
      <xdr:rowOff>0</xdr:rowOff>
    </xdr:to>
    <xdr:pic>
      <xdr:nvPicPr>
        <xdr:cNvPr id="5" name="j_id581:0:j_id594:0:j_id614:0:j_id680:0:j_id743:0:j_id778:0:j_id781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1343025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203200</xdr:colOff>
      <xdr:row>28</xdr:row>
      <xdr:rowOff>0</xdr:rowOff>
    </xdr:to>
    <xdr:pic>
      <xdr:nvPicPr>
        <xdr:cNvPr id="6" name="j_id581:0:j_id594:0:j_id614:0:j_id680:0:j_id743:0:j_id778:0:j_id813:0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1962150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38</xdr:row>
      <xdr:rowOff>0</xdr:rowOff>
    </xdr:from>
    <xdr:to>
      <xdr:col>3</xdr:col>
      <xdr:colOff>203200</xdr:colOff>
      <xdr:row>39</xdr:row>
      <xdr:rowOff>0</xdr:rowOff>
    </xdr:to>
    <xdr:pic>
      <xdr:nvPicPr>
        <xdr:cNvPr id="8" name="j_id581:0:j_id594:0:j_id614:0:j_id680:0:j_id743:0:j_id778:0:j_id813:1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2362200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203200</xdr:colOff>
      <xdr:row>41</xdr:row>
      <xdr:rowOff>0</xdr:rowOff>
    </xdr:to>
    <xdr:pic>
      <xdr:nvPicPr>
        <xdr:cNvPr id="9" name="j_id581:0:j_id594:0:j_id614:0:j_id680:0:j_id743:0:j_id778:0:j_id813:2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3162300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3</xdr:col>
      <xdr:colOff>203200</xdr:colOff>
      <xdr:row>35</xdr:row>
      <xdr:rowOff>0</xdr:rowOff>
    </xdr:to>
    <xdr:pic>
      <xdr:nvPicPr>
        <xdr:cNvPr id="10" name="j_id581:0:j_id594:0:j_id614:0:j_id680:0:j_id743:0:j_id778:0:j_id813:3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3562350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3</xdr:col>
      <xdr:colOff>203200</xdr:colOff>
      <xdr:row>35</xdr:row>
      <xdr:rowOff>0</xdr:rowOff>
    </xdr:to>
    <xdr:pic>
      <xdr:nvPicPr>
        <xdr:cNvPr id="11" name="j_id581:0:j_id594:0:j_id614:0:j_id680:0:j_id743:0:j_id778:0:j_id813:4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3962400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203200</xdr:colOff>
      <xdr:row>36</xdr:row>
      <xdr:rowOff>0</xdr:rowOff>
    </xdr:to>
    <xdr:pic>
      <xdr:nvPicPr>
        <xdr:cNvPr id="12" name="j_id581:0:j_id594:0:j_id614:0:j_id680:0:j_id743:0:j_id778:1:j_id781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4362450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3</xdr:col>
      <xdr:colOff>203200</xdr:colOff>
      <xdr:row>36</xdr:row>
      <xdr:rowOff>190500</xdr:rowOff>
    </xdr:to>
    <xdr:pic>
      <xdr:nvPicPr>
        <xdr:cNvPr id="13" name="j_id581:0:j_id594:0:j_id614:0:j_id680:0:j_id743:0:j_id778:1:j_id813:0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4962525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203200</xdr:colOff>
      <xdr:row>45</xdr:row>
      <xdr:rowOff>0</xdr:rowOff>
    </xdr:to>
    <xdr:pic>
      <xdr:nvPicPr>
        <xdr:cNvPr id="14" name="j_id581:0:j_id594:0:j_id614:0:j_id680:0:j_id743:0:j_id778:1:j_id813:1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5362575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45</xdr:row>
      <xdr:rowOff>0</xdr:rowOff>
    </xdr:from>
    <xdr:to>
      <xdr:col>3</xdr:col>
      <xdr:colOff>203200</xdr:colOff>
      <xdr:row>46</xdr:row>
      <xdr:rowOff>0</xdr:rowOff>
    </xdr:to>
    <xdr:pic>
      <xdr:nvPicPr>
        <xdr:cNvPr id="15" name="j_id581:0:j_id594:0:j_id614:0:j_id680:0:j_id743:0:j_id778:1:j_id813:2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5762625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203200</xdr:colOff>
      <xdr:row>47</xdr:row>
      <xdr:rowOff>0</xdr:rowOff>
    </xdr:to>
    <xdr:pic>
      <xdr:nvPicPr>
        <xdr:cNvPr id="16" name="j_id581:0:j_id594:0:j_id614:0:j_id680:0:j_id743:0:j_id778:1:j_id813:3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6162675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48</xdr:row>
      <xdr:rowOff>0</xdr:rowOff>
    </xdr:from>
    <xdr:to>
      <xdr:col>3</xdr:col>
      <xdr:colOff>203200</xdr:colOff>
      <xdr:row>49</xdr:row>
      <xdr:rowOff>0</xdr:rowOff>
    </xdr:to>
    <xdr:pic>
      <xdr:nvPicPr>
        <xdr:cNvPr id="17" name="j_id581:0:j_id594:0:j_id614:0:j_id680:0:j_id743:0:j_id778:1:j_id813:4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6562725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48</xdr:row>
      <xdr:rowOff>0</xdr:rowOff>
    </xdr:from>
    <xdr:to>
      <xdr:col>3</xdr:col>
      <xdr:colOff>203200</xdr:colOff>
      <xdr:row>49</xdr:row>
      <xdr:rowOff>0</xdr:rowOff>
    </xdr:to>
    <xdr:pic>
      <xdr:nvPicPr>
        <xdr:cNvPr id="18" name="j_id581:0:j_id594:0:j_id614:0:j_id680:0:j_id743:0:j_id778:1:j_id813:5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6962775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203200</xdr:colOff>
      <xdr:row>32</xdr:row>
      <xdr:rowOff>0</xdr:rowOff>
    </xdr:to>
    <xdr:pic>
      <xdr:nvPicPr>
        <xdr:cNvPr id="19" name="j_id581:0:j_id594:0:j_id614:0:j_id680:0:j_id743:0:j_id778:2:j_id781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7362825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203200</xdr:colOff>
      <xdr:row>32</xdr:row>
      <xdr:rowOff>0</xdr:rowOff>
    </xdr:to>
    <xdr:pic>
      <xdr:nvPicPr>
        <xdr:cNvPr id="20" name="j_id581:0:j_id594:0:j_id614:0:j_id680:0:j_id743:0:j_id778:2:j_id813:0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7981950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203200</xdr:colOff>
      <xdr:row>32</xdr:row>
      <xdr:rowOff>0</xdr:rowOff>
    </xdr:to>
    <xdr:pic>
      <xdr:nvPicPr>
        <xdr:cNvPr id="21" name="j_id581:0:j_id594:0:j_id614:0:j_id680:0:j_id743:0:j_id778:2:j_id813:1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7981950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32</xdr:row>
      <xdr:rowOff>0</xdr:rowOff>
    </xdr:from>
    <xdr:to>
      <xdr:col>3</xdr:col>
      <xdr:colOff>203200</xdr:colOff>
      <xdr:row>33</xdr:row>
      <xdr:rowOff>0</xdr:rowOff>
    </xdr:to>
    <xdr:pic>
      <xdr:nvPicPr>
        <xdr:cNvPr id="22" name="j_id581:0:j_id594:0:j_id614:0:j_id680:0:j_id743:0:j_id778:3:j_id781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8382000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203200</xdr:colOff>
      <xdr:row>34</xdr:row>
      <xdr:rowOff>0</xdr:rowOff>
    </xdr:to>
    <xdr:pic>
      <xdr:nvPicPr>
        <xdr:cNvPr id="23" name="j_id581:0:j_id594:0:j_id614:0:j_id680:0:j_id743:0:j_id778:3:j_id813:0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9039225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41</xdr:row>
      <xdr:rowOff>0</xdr:rowOff>
    </xdr:from>
    <xdr:to>
      <xdr:col>3</xdr:col>
      <xdr:colOff>203200</xdr:colOff>
      <xdr:row>42</xdr:row>
      <xdr:rowOff>0</xdr:rowOff>
    </xdr:to>
    <xdr:pic>
      <xdr:nvPicPr>
        <xdr:cNvPr id="24" name="j_id581:0:j_id594:0:j_id614:0:j_id680:0:j_id743:0:j_id778:3:j_id813:1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9439275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49</xdr:row>
      <xdr:rowOff>0</xdr:rowOff>
    </xdr:from>
    <xdr:to>
      <xdr:col>3</xdr:col>
      <xdr:colOff>203200</xdr:colOff>
      <xdr:row>50</xdr:row>
      <xdr:rowOff>0</xdr:rowOff>
    </xdr:to>
    <xdr:pic>
      <xdr:nvPicPr>
        <xdr:cNvPr id="25" name="j_id581:0:j_id594:0:j_id614:0:j_id680:0:j_id743:0:j_id778:3:j_id813:2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10239375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203200</xdr:colOff>
      <xdr:row>51</xdr:row>
      <xdr:rowOff>0</xdr:rowOff>
    </xdr:to>
    <xdr:pic>
      <xdr:nvPicPr>
        <xdr:cNvPr id="26" name="j_id581:0:j_id594:0:j_id614:0:j_id680:0:j_id743:0:j_id778:3:j_id813:3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10639425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203200</xdr:colOff>
      <xdr:row>51</xdr:row>
      <xdr:rowOff>0</xdr:rowOff>
    </xdr:to>
    <xdr:pic>
      <xdr:nvPicPr>
        <xdr:cNvPr id="27" name="j_id581:0:j_id594:0:j_id614:0:j_id680:0:j_id743:0:j_id778:4:j_id781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10639425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28</xdr:row>
      <xdr:rowOff>0</xdr:rowOff>
    </xdr:from>
    <xdr:to>
      <xdr:col>3</xdr:col>
      <xdr:colOff>203200</xdr:colOff>
      <xdr:row>29</xdr:row>
      <xdr:rowOff>0</xdr:rowOff>
    </xdr:to>
    <xdr:pic>
      <xdr:nvPicPr>
        <xdr:cNvPr id="28" name="j_id581:0:j_id594:0:j_id614:0:j_id680:0:j_id743:0:j_id778:4:j_id813:0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11153775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28</xdr:row>
      <xdr:rowOff>0</xdr:rowOff>
    </xdr:from>
    <xdr:to>
      <xdr:col>3</xdr:col>
      <xdr:colOff>203200</xdr:colOff>
      <xdr:row>29</xdr:row>
      <xdr:rowOff>0</xdr:rowOff>
    </xdr:to>
    <xdr:pic>
      <xdr:nvPicPr>
        <xdr:cNvPr id="29" name="j_id581:0:j_id594:0:j_id614:0:j_id680:0:j_id743:0:j_id778:4:j_id813:1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11553825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203200</xdr:colOff>
      <xdr:row>30</xdr:row>
      <xdr:rowOff>0</xdr:rowOff>
    </xdr:to>
    <xdr:pic>
      <xdr:nvPicPr>
        <xdr:cNvPr id="30" name="j_id581:0:j_id594:0:j_id614:0:j_id680:0:j_id743:0:j_id778:5:j_id781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11953875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203200</xdr:colOff>
      <xdr:row>31</xdr:row>
      <xdr:rowOff>0</xdr:rowOff>
    </xdr:to>
    <xdr:pic>
      <xdr:nvPicPr>
        <xdr:cNvPr id="31" name="j_id581:0:j_id594:0:j_id614:0:j_id680:0:j_id743:0:j_id778:5:j_id813:0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12496800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203200</xdr:colOff>
      <xdr:row>44</xdr:row>
      <xdr:rowOff>0</xdr:rowOff>
    </xdr:to>
    <xdr:pic>
      <xdr:nvPicPr>
        <xdr:cNvPr id="32" name="j_id581:0:j_id594:0:j_id614:0:j_id680:0:j_id743:0:j_id778:5:j_id813:1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12896850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47</xdr:row>
      <xdr:rowOff>0</xdr:rowOff>
    </xdr:from>
    <xdr:to>
      <xdr:col>3</xdr:col>
      <xdr:colOff>203200</xdr:colOff>
      <xdr:row>48</xdr:row>
      <xdr:rowOff>0</xdr:rowOff>
    </xdr:to>
    <xdr:pic>
      <xdr:nvPicPr>
        <xdr:cNvPr id="33" name="j_id581:0:j_id594:0:j_id614:0:j_id680:0:j_id743:0:j_id778:5:j_id813:2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13296900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203200</xdr:colOff>
      <xdr:row>43</xdr:row>
      <xdr:rowOff>0</xdr:rowOff>
    </xdr:to>
    <xdr:pic>
      <xdr:nvPicPr>
        <xdr:cNvPr id="34" name="j_id581:0:j_id594:0:j_id614:0:j_id680:0:j_id743:0:j_id778:5:j_id813:3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13696950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51</xdr:row>
      <xdr:rowOff>0</xdr:rowOff>
    </xdr:from>
    <xdr:to>
      <xdr:col>3</xdr:col>
      <xdr:colOff>203200</xdr:colOff>
      <xdr:row>52</xdr:row>
      <xdr:rowOff>0</xdr:rowOff>
    </xdr:to>
    <xdr:pic>
      <xdr:nvPicPr>
        <xdr:cNvPr id="35" name="j_id581:0:j_id594:0:j_id614:0:j_id680:0:j_id743:0:j_id778:5:j_id813:4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14097000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51</xdr:row>
      <xdr:rowOff>0</xdr:rowOff>
    </xdr:from>
    <xdr:to>
      <xdr:col>3</xdr:col>
      <xdr:colOff>203200</xdr:colOff>
      <xdr:row>52</xdr:row>
      <xdr:rowOff>0</xdr:rowOff>
    </xdr:to>
    <xdr:pic>
      <xdr:nvPicPr>
        <xdr:cNvPr id="36" name="j_id581:0:j_id594:0:j_id614:0:j_id680:0:j_id743:0:j_id778:5:j_id813:5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14497050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51</xdr:row>
      <xdr:rowOff>0</xdr:rowOff>
    </xdr:from>
    <xdr:to>
      <xdr:col>3</xdr:col>
      <xdr:colOff>203200</xdr:colOff>
      <xdr:row>52</xdr:row>
      <xdr:rowOff>0</xdr:rowOff>
    </xdr:to>
    <xdr:pic>
      <xdr:nvPicPr>
        <xdr:cNvPr id="37" name="j_id581:0:j_id594:0:j_id614:0:j_id680:0:j_id743:1:j_id74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14897100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52</xdr:row>
      <xdr:rowOff>0</xdr:rowOff>
    </xdr:from>
    <xdr:to>
      <xdr:col>3</xdr:col>
      <xdr:colOff>228600</xdr:colOff>
      <xdr:row>53</xdr:row>
      <xdr:rowOff>25400</xdr:rowOff>
    </xdr:to>
    <xdr:pic>
      <xdr:nvPicPr>
        <xdr:cNvPr id="38" name="j_id581:0:j_id594:0:j_id614:0:j_id680:0:j_id743:1:j_id750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15097125"/>
          <a:ext cx="228600" cy="225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52</xdr:row>
      <xdr:rowOff>0</xdr:rowOff>
    </xdr:from>
    <xdr:to>
      <xdr:col>3</xdr:col>
      <xdr:colOff>203200</xdr:colOff>
      <xdr:row>53</xdr:row>
      <xdr:rowOff>0</xdr:rowOff>
    </xdr:to>
    <xdr:pic>
      <xdr:nvPicPr>
        <xdr:cNvPr id="39" name="j_id581:0:j_id594:0:j_id614:0:j_id680:0:j_id743:1:j_id778:0:j_id781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15497175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52</xdr:row>
      <xdr:rowOff>0</xdr:rowOff>
    </xdr:from>
    <xdr:to>
      <xdr:col>3</xdr:col>
      <xdr:colOff>203200</xdr:colOff>
      <xdr:row>53</xdr:row>
      <xdr:rowOff>0</xdr:rowOff>
    </xdr:to>
    <xdr:pic>
      <xdr:nvPicPr>
        <xdr:cNvPr id="40" name="j_id581:0:j_id594:0:j_id614:0:j_id680:0:j_id743:1:j_id778:0:j_id813:0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16040100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53</xdr:row>
      <xdr:rowOff>0</xdr:rowOff>
    </xdr:from>
    <xdr:to>
      <xdr:col>3</xdr:col>
      <xdr:colOff>203200</xdr:colOff>
      <xdr:row>54</xdr:row>
      <xdr:rowOff>0</xdr:rowOff>
    </xdr:to>
    <xdr:pic>
      <xdr:nvPicPr>
        <xdr:cNvPr id="41" name="j_id581:0:j_id594:0:j_id614:0:j_id680:0:j_id743:1:j_id778:0:j_id813:1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16440150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203200</xdr:colOff>
      <xdr:row>67</xdr:row>
      <xdr:rowOff>0</xdr:rowOff>
    </xdr:to>
    <xdr:pic>
      <xdr:nvPicPr>
        <xdr:cNvPr id="42" name="j_id581:0:j_id594:0:j_id614:0:j_id680:0:j_id743:1:j_id778:0:j_id813:2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17240250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67</xdr:row>
      <xdr:rowOff>0</xdr:rowOff>
    </xdr:from>
    <xdr:to>
      <xdr:col>3</xdr:col>
      <xdr:colOff>203200</xdr:colOff>
      <xdr:row>68</xdr:row>
      <xdr:rowOff>0</xdr:rowOff>
    </xdr:to>
    <xdr:pic>
      <xdr:nvPicPr>
        <xdr:cNvPr id="43" name="j_id581:0:j_id594:0:j_id614:0:j_id680:0:j_id743:1:j_id778:0:j_id813:3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17640300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68</xdr:row>
      <xdr:rowOff>0</xdr:rowOff>
    </xdr:from>
    <xdr:to>
      <xdr:col>3</xdr:col>
      <xdr:colOff>203200</xdr:colOff>
      <xdr:row>69</xdr:row>
      <xdr:rowOff>0</xdr:rowOff>
    </xdr:to>
    <xdr:pic>
      <xdr:nvPicPr>
        <xdr:cNvPr id="44" name="j_id581:0:j_id594:0:j_id614:0:j_id680:0:j_id743:1:j_id778:0:j_id813:4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18040350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203200</xdr:colOff>
      <xdr:row>59</xdr:row>
      <xdr:rowOff>0</xdr:rowOff>
    </xdr:to>
    <xdr:pic>
      <xdr:nvPicPr>
        <xdr:cNvPr id="45" name="j_id581:0:j_id594:0:j_id614:0:j_id680:0:j_id743:1:j_id778:1:j_id781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18440400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203200</xdr:colOff>
      <xdr:row>59</xdr:row>
      <xdr:rowOff>0</xdr:rowOff>
    </xdr:to>
    <xdr:pic>
      <xdr:nvPicPr>
        <xdr:cNvPr id="46" name="j_id581:0:j_id594:0:j_id614:0:j_id680:0:j_id743:1:j_id778:1:j_id813:0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19069050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59</xdr:row>
      <xdr:rowOff>0</xdr:rowOff>
    </xdr:from>
    <xdr:to>
      <xdr:col>3</xdr:col>
      <xdr:colOff>203200</xdr:colOff>
      <xdr:row>60</xdr:row>
      <xdr:rowOff>0</xdr:rowOff>
    </xdr:to>
    <xdr:pic>
      <xdr:nvPicPr>
        <xdr:cNvPr id="47" name="j_id581:0:j_id594:0:j_id614:0:j_id680:0:j_id743:1:j_id778:1:j_id813:1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19469100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60</xdr:row>
      <xdr:rowOff>0</xdr:rowOff>
    </xdr:from>
    <xdr:to>
      <xdr:col>3</xdr:col>
      <xdr:colOff>203200</xdr:colOff>
      <xdr:row>61</xdr:row>
      <xdr:rowOff>0</xdr:rowOff>
    </xdr:to>
    <xdr:pic>
      <xdr:nvPicPr>
        <xdr:cNvPr id="48" name="j_id581:0:j_id594:0:j_id614:0:j_id680:0:j_id743:1:j_id778:1:j_id813:2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19869150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73</xdr:row>
      <xdr:rowOff>0</xdr:rowOff>
    </xdr:from>
    <xdr:to>
      <xdr:col>3</xdr:col>
      <xdr:colOff>203200</xdr:colOff>
      <xdr:row>74</xdr:row>
      <xdr:rowOff>0</xdr:rowOff>
    </xdr:to>
    <xdr:pic>
      <xdr:nvPicPr>
        <xdr:cNvPr id="49" name="j_id581:0:j_id594:0:j_id614:0:j_id680:0:j_id743:1:j_id778:1:j_id813:3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20269200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74</xdr:row>
      <xdr:rowOff>0</xdr:rowOff>
    </xdr:from>
    <xdr:to>
      <xdr:col>3</xdr:col>
      <xdr:colOff>203200</xdr:colOff>
      <xdr:row>75</xdr:row>
      <xdr:rowOff>0</xdr:rowOff>
    </xdr:to>
    <xdr:pic>
      <xdr:nvPicPr>
        <xdr:cNvPr id="50" name="j_id581:0:j_id594:0:j_id614:0:j_id680:0:j_id743:1:j_id778:1:j_id813:4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20669250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75</xdr:row>
      <xdr:rowOff>0</xdr:rowOff>
    </xdr:from>
    <xdr:to>
      <xdr:col>3</xdr:col>
      <xdr:colOff>203200</xdr:colOff>
      <xdr:row>76</xdr:row>
      <xdr:rowOff>0</xdr:rowOff>
    </xdr:to>
    <xdr:pic>
      <xdr:nvPicPr>
        <xdr:cNvPr id="51" name="j_id581:0:j_id594:0:j_id614:0:j_id680:0:j_id743:1:j_id778:1:j_id813:5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21069300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78</xdr:row>
      <xdr:rowOff>0</xdr:rowOff>
    </xdr:from>
    <xdr:to>
      <xdr:col>3</xdr:col>
      <xdr:colOff>203200</xdr:colOff>
      <xdr:row>79</xdr:row>
      <xdr:rowOff>0</xdr:rowOff>
    </xdr:to>
    <xdr:pic>
      <xdr:nvPicPr>
        <xdr:cNvPr id="52" name="j_id581:0:j_id594:0:j_id614:0:j_id680:0:j_id743:1:j_id778:2:j_id781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21469350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78</xdr:row>
      <xdr:rowOff>0</xdr:rowOff>
    </xdr:from>
    <xdr:to>
      <xdr:col>3</xdr:col>
      <xdr:colOff>203200</xdr:colOff>
      <xdr:row>79</xdr:row>
      <xdr:rowOff>0</xdr:rowOff>
    </xdr:to>
    <xdr:pic>
      <xdr:nvPicPr>
        <xdr:cNvPr id="53" name="j_id581:0:j_id594:0:j_id614:0:j_id680:0:j_id743:1:j_id778:2:j_id813:0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21907500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78</xdr:row>
      <xdr:rowOff>0</xdr:rowOff>
    </xdr:from>
    <xdr:to>
      <xdr:col>3</xdr:col>
      <xdr:colOff>203200</xdr:colOff>
      <xdr:row>79</xdr:row>
      <xdr:rowOff>0</xdr:rowOff>
    </xdr:to>
    <xdr:pic>
      <xdr:nvPicPr>
        <xdr:cNvPr id="54" name="j_id581:0:j_id594:0:j_id614:0:j_id680:0:j_id743:1:j_id778:2:j_id813:1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21907500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55</xdr:row>
      <xdr:rowOff>0</xdr:rowOff>
    </xdr:from>
    <xdr:to>
      <xdr:col>3</xdr:col>
      <xdr:colOff>203200</xdr:colOff>
      <xdr:row>56</xdr:row>
      <xdr:rowOff>0</xdr:rowOff>
    </xdr:to>
    <xdr:pic>
      <xdr:nvPicPr>
        <xdr:cNvPr id="55" name="j_id581:0:j_id594:0:j_id614:0:j_id680:0:j_id743:1:j_id778:3:j_id781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22307550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55</xdr:row>
      <xdr:rowOff>0</xdr:rowOff>
    </xdr:from>
    <xdr:to>
      <xdr:col>3</xdr:col>
      <xdr:colOff>203200</xdr:colOff>
      <xdr:row>56</xdr:row>
      <xdr:rowOff>0</xdr:rowOff>
    </xdr:to>
    <xdr:pic>
      <xdr:nvPicPr>
        <xdr:cNvPr id="56" name="j_id581:0:j_id594:0:j_id614:0:j_id680:0:j_id743:1:j_id778:3:j_id813:0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22926675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57</xdr:row>
      <xdr:rowOff>0</xdr:rowOff>
    </xdr:from>
    <xdr:to>
      <xdr:col>3</xdr:col>
      <xdr:colOff>203200</xdr:colOff>
      <xdr:row>58</xdr:row>
      <xdr:rowOff>0</xdr:rowOff>
    </xdr:to>
    <xdr:pic>
      <xdr:nvPicPr>
        <xdr:cNvPr id="57" name="j_id581:0:j_id594:0:j_id614:0:j_id680:0:j_id743:1:j_id778:3:j_id813:1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23326725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62</xdr:row>
      <xdr:rowOff>0</xdr:rowOff>
    </xdr:from>
    <xdr:to>
      <xdr:col>3</xdr:col>
      <xdr:colOff>203200</xdr:colOff>
      <xdr:row>63</xdr:row>
      <xdr:rowOff>0</xdr:rowOff>
    </xdr:to>
    <xdr:pic>
      <xdr:nvPicPr>
        <xdr:cNvPr id="58" name="j_id581:0:j_id594:0:j_id614:0:j_id680:0:j_id743:1:j_id778:3:j_id813:2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23726775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70</xdr:row>
      <xdr:rowOff>0</xdr:rowOff>
    </xdr:from>
    <xdr:to>
      <xdr:col>3</xdr:col>
      <xdr:colOff>203200</xdr:colOff>
      <xdr:row>71</xdr:row>
      <xdr:rowOff>0</xdr:rowOff>
    </xdr:to>
    <xdr:pic>
      <xdr:nvPicPr>
        <xdr:cNvPr id="59" name="j_id581:0:j_id594:0:j_id614:0:j_id680:0:j_id743:1:j_id778:3:j_id813:3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24526875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71</xdr:row>
      <xdr:rowOff>0</xdr:rowOff>
    </xdr:from>
    <xdr:to>
      <xdr:col>3</xdr:col>
      <xdr:colOff>203200</xdr:colOff>
      <xdr:row>72</xdr:row>
      <xdr:rowOff>0</xdr:rowOff>
    </xdr:to>
    <xdr:pic>
      <xdr:nvPicPr>
        <xdr:cNvPr id="60" name="j_id581:0:j_id594:0:j_id614:0:j_id680:0:j_id743:1:j_id778:3:j_id813:4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24926925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72</xdr:row>
      <xdr:rowOff>0</xdr:rowOff>
    </xdr:from>
    <xdr:to>
      <xdr:col>3</xdr:col>
      <xdr:colOff>203200</xdr:colOff>
      <xdr:row>73</xdr:row>
      <xdr:rowOff>0</xdr:rowOff>
    </xdr:to>
    <xdr:pic>
      <xdr:nvPicPr>
        <xdr:cNvPr id="61" name="j_id581:0:j_id594:0:j_id614:0:j_id680:0:j_id743:1:j_id778:3:j_id813:5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25326975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77</xdr:row>
      <xdr:rowOff>0</xdr:rowOff>
    </xdr:from>
    <xdr:to>
      <xdr:col>3</xdr:col>
      <xdr:colOff>203200</xdr:colOff>
      <xdr:row>78</xdr:row>
      <xdr:rowOff>0</xdr:rowOff>
    </xdr:to>
    <xdr:pic>
      <xdr:nvPicPr>
        <xdr:cNvPr id="62" name="j_id581:0:j_id594:0:j_id614:0:j_id680:0:j_id743:1:j_id778:3:j_id813:6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25727025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77</xdr:row>
      <xdr:rowOff>0</xdr:rowOff>
    </xdr:from>
    <xdr:to>
      <xdr:col>3</xdr:col>
      <xdr:colOff>203200</xdr:colOff>
      <xdr:row>78</xdr:row>
      <xdr:rowOff>0</xdr:rowOff>
    </xdr:to>
    <xdr:sp macro="" textlink="">
      <xdr:nvSpPr>
        <xdr:cNvPr id="63" name="j_id581:0:j_id594:0:j_id614:0:j_id680:0:j_id743:1:j_id778:4:j_id781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1476375" y="25727025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77</xdr:row>
      <xdr:rowOff>0</xdr:rowOff>
    </xdr:from>
    <xdr:to>
      <xdr:col>3</xdr:col>
      <xdr:colOff>203200</xdr:colOff>
      <xdr:row>78</xdr:row>
      <xdr:rowOff>0</xdr:rowOff>
    </xdr:to>
    <xdr:pic>
      <xdr:nvPicPr>
        <xdr:cNvPr id="64" name="j_id581:0:j_id594:0:j_id614:0:j_id680:0:j_id743:1:j_id778:4:j_id813:0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26365200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65</xdr:row>
      <xdr:rowOff>0</xdr:rowOff>
    </xdr:from>
    <xdr:to>
      <xdr:col>3</xdr:col>
      <xdr:colOff>203200</xdr:colOff>
      <xdr:row>65</xdr:row>
      <xdr:rowOff>190500</xdr:rowOff>
    </xdr:to>
    <xdr:pic>
      <xdr:nvPicPr>
        <xdr:cNvPr id="65" name="j_id581:0:j_id594:0:j_id614:0:j_id680:0:j_id743:1:j_id778:5:j_id781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26765250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65</xdr:row>
      <xdr:rowOff>0</xdr:rowOff>
    </xdr:from>
    <xdr:to>
      <xdr:col>3</xdr:col>
      <xdr:colOff>203200</xdr:colOff>
      <xdr:row>65</xdr:row>
      <xdr:rowOff>190500</xdr:rowOff>
    </xdr:to>
    <xdr:pic>
      <xdr:nvPicPr>
        <xdr:cNvPr id="66" name="j_id581:0:j_id594:0:j_id614:0:j_id680:0:j_id743:1:j_id778:5:j_id813:0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27365325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56</xdr:row>
      <xdr:rowOff>0</xdr:rowOff>
    </xdr:from>
    <xdr:to>
      <xdr:col>3</xdr:col>
      <xdr:colOff>203200</xdr:colOff>
      <xdr:row>57</xdr:row>
      <xdr:rowOff>0</xdr:rowOff>
    </xdr:to>
    <xdr:pic>
      <xdr:nvPicPr>
        <xdr:cNvPr id="67" name="j_id581:0:j_id594:0:j_id614:0:j_id680:0:j_id743:1:j_id778:5:j_id813:1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27765375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61</xdr:row>
      <xdr:rowOff>0</xdr:rowOff>
    </xdr:from>
    <xdr:to>
      <xdr:col>3</xdr:col>
      <xdr:colOff>203200</xdr:colOff>
      <xdr:row>62</xdr:row>
      <xdr:rowOff>0</xdr:rowOff>
    </xdr:to>
    <xdr:pic>
      <xdr:nvPicPr>
        <xdr:cNvPr id="68" name="j_id581:0:j_id594:0:j_id614:0:j_id680:0:j_id743:1:j_id778:5:j_id813:2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28165425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69</xdr:row>
      <xdr:rowOff>0</xdr:rowOff>
    </xdr:from>
    <xdr:to>
      <xdr:col>3</xdr:col>
      <xdr:colOff>203200</xdr:colOff>
      <xdr:row>70</xdr:row>
      <xdr:rowOff>0</xdr:rowOff>
    </xdr:to>
    <xdr:pic>
      <xdr:nvPicPr>
        <xdr:cNvPr id="69" name="j_id581:0:j_id594:0:j_id614:0:j_id680:0:j_id743:1:j_id778:5:j_id813:3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28565475"/>
          <a:ext cx="2032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0</xdr:colOff>
      <xdr:row>39</xdr:row>
      <xdr:rowOff>0</xdr:rowOff>
    </xdr:from>
    <xdr:ext cx="203200" cy="203200"/>
    <xdr:pic>
      <xdr:nvPicPr>
        <xdr:cNvPr id="70" name="j_id581:0:j_id594:0:j_id614:0:j_id680:0:j_id743:0:j_id778:2:j_id813:0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2762250"/>
          <a:ext cx="203200" cy="20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54</xdr:row>
      <xdr:rowOff>0</xdr:rowOff>
    </xdr:from>
    <xdr:ext cx="203200" cy="203200"/>
    <xdr:pic>
      <xdr:nvPicPr>
        <xdr:cNvPr id="71" name="j_id581:0:j_id594:0:j_id614:0:j_id680:0:j_id743:1:j_id778:2:j_id813:0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16840200"/>
          <a:ext cx="203200" cy="20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49</xdr:row>
      <xdr:rowOff>0</xdr:rowOff>
    </xdr:from>
    <xdr:ext cx="203200" cy="203200"/>
    <xdr:pic>
      <xdr:nvPicPr>
        <xdr:cNvPr id="72" name="j_id581:0:j_id594:0:j_id614:0:j_id680:0:j_id743:0:j_id778:3:j_id813:3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9839325"/>
          <a:ext cx="203200" cy="20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63</xdr:row>
      <xdr:rowOff>0</xdr:rowOff>
    </xdr:from>
    <xdr:ext cx="203200" cy="203200"/>
    <xdr:pic>
      <xdr:nvPicPr>
        <xdr:cNvPr id="73" name="j_id581:0:j_id594:0:j_id614:0:j_id680:0:j_id743:1:j_id778:3:j_id813:6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24126825"/>
          <a:ext cx="203200" cy="20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64</xdr:row>
      <xdr:rowOff>0</xdr:rowOff>
    </xdr:from>
    <xdr:ext cx="203200" cy="190500"/>
    <xdr:pic>
      <xdr:nvPicPr>
        <xdr:cNvPr id="74" name="j_id581:0:j_id594:0:j_id614:0:j_id680:0:j_id743:0:j_id778:5:j_id813:4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48425" y="10010775"/>
          <a:ext cx="2032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64</xdr:row>
      <xdr:rowOff>0</xdr:rowOff>
    </xdr:from>
    <xdr:ext cx="203200" cy="190500"/>
    <xdr:pic>
      <xdr:nvPicPr>
        <xdr:cNvPr id="75" name="j_id581:0:j_id594:0:j_id614:0:j_id680:0:j_id743:0:j_id778:5:j_id813:5:j_id81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48425" y="10010775"/>
          <a:ext cx="2032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64</xdr:row>
      <xdr:rowOff>0</xdr:rowOff>
    </xdr:from>
    <xdr:ext cx="203200" cy="190500"/>
    <xdr:pic>
      <xdr:nvPicPr>
        <xdr:cNvPr id="76" name="j_id581:0:j_id594:0:j_id614:0:j_id680:0:j_id743:1:j_id746" descr="déplier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48425" y="10010775"/>
          <a:ext cx="2032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06"/>
  <sheetViews>
    <sheetView topLeftCell="A30" workbookViewId="0">
      <selection activeCell="C66" sqref="C66"/>
    </sheetView>
  </sheetViews>
  <sheetFormatPr baseColWidth="10" defaultColWidth="11.42578125" defaultRowHeight="15"/>
  <cols>
    <col min="1" max="1" width="39.42578125" style="93" customWidth="1"/>
    <col min="2" max="2" width="11.42578125" style="93" customWidth="1"/>
    <col min="3" max="3" width="45.7109375" style="93" customWidth="1"/>
    <col min="4" max="16384" width="11.42578125" style="93"/>
  </cols>
  <sheetData>
    <row r="2" spans="3:3" ht="23.25">
      <c r="C2" s="94" t="s">
        <v>113</v>
      </c>
    </row>
    <row r="24" spans="1:3" s="98" customFormat="1">
      <c r="A24" s="99" t="s">
        <v>242</v>
      </c>
      <c r="B24" s="99"/>
      <c r="C24" s="99" t="s">
        <v>243</v>
      </c>
    </row>
    <row r="25" spans="1:3" s="95" customFormat="1">
      <c r="A25" s="100" t="s">
        <v>244</v>
      </c>
      <c r="B25" s="102"/>
      <c r="C25" s="101"/>
    </row>
    <row r="26" spans="1:3" s="95" customFormat="1">
      <c r="A26" s="96" t="s">
        <v>184</v>
      </c>
      <c r="B26" s="96" t="s">
        <v>13</v>
      </c>
      <c r="C26" s="96" t="s">
        <v>116</v>
      </c>
    </row>
    <row r="27" spans="1:3" s="95" customFormat="1">
      <c r="A27" s="96" t="s">
        <v>185</v>
      </c>
      <c r="B27" s="96" t="s">
        <v>14</v>
      </c>
      <c r="C27" s="96" t="s">
        <v>251</v>
      </c>
    </row>
    <row r="28" spans="1:3" s="95" customFormat="1">
      <c r="A28" s="96" t="s">
        <v>186</v>
      </c>
      <c r="B28" s="96" t="s">
        <v>15</v>
      </c>
      <c r="C28" s="96" t="s">
        <v>252</v>
      </c>
    </row>
    <row r="29" spans="1:3" s="95" customFormat="1">
      <c r="A29" s="96" t="s">
        <v>202</v>
      </c>
      <c r="B29" s="96" t="s">
        <v>74</v>
      </c>
      <c r="C29" s="96" t="s">
        <v>253</v>
      </c>
    </row>
    <row r="30" spans="1:3" s="95" customFormat="1">
      <c r="A30" s="96" t="s">
        <v>203</v>
      </c>
      <c r="B30" s="96" t="s">
        <v>75</v>
      </c>
      <c r="C30" s="96" t="s">
        <v>130</v>
      </c>
    </row>
    <row r="31" spans="1:3" s="95" customFormat="1">
      <c r="A31" s="96" t="s">
        <v>204</v>
      </c>
      <c r="B31" s="96" t="s">
        <v>76</v>
      </c>
      <c r="C31" s="96" t="s">
        <v>131</v>
      </c>
    </row>
    <row r="32" spans="1:3" s="95" customFormat="1">
      <c r="A32" s="96" t="s">
        <v>197</v>
      </c>
      <c r="B32" s="96" t="s">
        <v>26</v>
      </c>
      <c r="C32" s="96" t="s">
        <v>124</v>
      </c>
    </row>
    <row r="33" spans="1:3" s="95" customFormat="1">
      <c r="A33" s="96" t="s">
        <v>198</v>
      </c>
      <c r="B33" s="96" t="s">
        <v>27</v>
      </c>
      <c r="C33" s="96" t="s">
        <v>125</v>
      </c>
    </row>
    <row r="34" spans="1:3" s="95" customFormat="1">
      <c r="A34" s="96" t="s">
        <v>199</v>
      </c>
      <c r="B34" s="96" t="s">
        <v>73</v>
      </c>
      <c r="C34" s="96" t="s">
        <v>254</v>
      </c>
    </row>
    <row r="35" spans="1:3" s="95" customFormat="1">
      <c r="A35" s="96" t="s">
        <v>190</v>
      </c>
      <c r="B35" s="96" t="s">
        <v>16</v>
      </c>
      <c r="C35" s="96" t="s">
        <v>255</v>
      </c>
    </row>
    <row r="36" spans="1:3" s="95" customFormat="1">
      <c r="A36" s="96" t="s">
        <v>191</v>
      </c>
      <c r="B36" s="96" t="s">
        <v>18</v>
      </c>
      <c r="C36" s="96" t="s">
        <v>120</v>
      </c>
    </row>
    <row r="37" spans="1:3" s="95" customFormat="1" ht="30">
      <c r="A37" s="96" t="s">
        <v>192</v>
      </c>
      <c r="B37" s="96" t="s">
        <v>19</v>
      </c>
      <c r="C37" s="96" t="s">
        <v>256</v>
      </c>
    </row>
    <row r="38" spans="1:3" s="95" customFormat="1">
      <c r="A38" s="100" t="s">
        <v>245</v>
      </c>
      <c r="B38" s="102"/>
      <c r="C38" s="101"/>
    </row>
    <row r="39" spans="1:3" s="95" customFormat="1">
      <c r="A39" s="96" t="s">
        <v>187</v>
      </c>
      <c r="B39" s="96" t="s">
        <v>34</v>
      </c>
      <c r="C39" s="96" t="s">
        <v>257</v>
      </c>
    </row>
    <row r="40" spans="1:3" s="95" customFormat="1">
      <c r="A40" s="96" t="s">
        <v>188</v>
      </c>
      <c r="B40" s="96" t="s">
        <v>35</v>
      </c>
      <c r="C40" s="96" t="s">
        <v>133</v>
      </c>
    </row>
    <row r="41" spans="1:3" s="95" customFormat="1">
      <c r="A41" s="96" t="s">
        <v>189</v>
      </c>
      <c r="B41" s="96" t="s">
        <v>36</v>
      </c>
      <c r="C41" s="96" t="s">
        <v>134</v>
      </c>
    </row>
    <row r="42" spans="1:3" s="95" customFormat="1">
      <c r="A42" s="96" t="s">
        <v>200</v>
      </c>
      <c r="B42" s="96" t="s">
        <v>39</v>
      </c>
      <c r="C42" s="96" t="s">
        <v>258</v>
      </c>
    </row>
    <row r="43" spans="1:3" s="95" customFormat="1">
      <c r="A43" s="96" t="s">
        <v>207</v>
      </c>
      <c r="B43" s="96" t="s">
        <v>88</v>
      </c>
      <c r="C43" s="96" t="s">
        <v>183</v>
      </c>
    </row>
    <row r="44" spans="1:3" s="95" customFormat="1">
      <c r="A44" s="96" t="s">
        <v>205</v>
      </c>
      <c r="B44" s="96" t="s">
        <v>87</v>
      </c>
      <c r="C44" s="96" t="s">
        <v>259</v>
      </c>
    </row>
    <row r="45" spans="1:3" s="95" customFormat="1">
      <c r="A45" s="96" t="s">
        <v>193</v>
      </c>
      <c r="B45" s="96" t="s">
        <v>79</v>
      </c>
      <c r="C45" s="96" t="s">
        <v>260</v>
      </c>
    </row>
    <row r="46" spans="1:3" s="95" customFormat="1">
      <c r="A46" s="96" t="s">
        <v>194</v>
      </c>
      <c r="B46" s="96" t="s">
        <v>80</v>
      </c>
      <c r="C46" s="96" t="s">
        <v>261</v>
      </c>
    </row>
    <row r="47" spans="1:3" s="95" customFormat="1">
      <c r="A47" s="96" t="s">
        <v>195</v>
      </c>
      <c r="B47" s="96" t="s">
        <v>81</v>
      </c>
      <c r="C47" s="96" t="s">
        <v>262</v>
      </c>
    </row>
    <row r="48" spans="1:3" s="95" customFormat="1">
      <c r="A48" s="96" t="s">
        <v>206</v>
      </c>
      <c r="B48" s="96" t="s">
        <v>89</v>
      </c>
      <c r="C48" s="96" t="s">
        <v>263</v>
      </c>
    </row>
    <row r="49" spans="1:3" s="95" customFormat="1">
      <c r="A49" s="96" t="s">
        <v>196</v>
      </c>
      <c r="B49" s="96" t="s">
        <v>84</v>
      </c>
      <c r="C49" s="96" t="s">
        <v>264</v>
      </c>
    </row>
    <row r="50" spans="1:3" s="95" customFormat="1">
      <c r="A50" s="250" t="s">
        <v>201</v>
      </c>
      <c r="B50" s="96" t="s">
        <v>29</v>
      </c>
      <c r="C50" s="96" t="s">
        <v>127</v>
      </c>
    </row>
    <row r="51" spans="1:3" s="95" customFormat="1">
      <c r="A51" s="251"/>
      <c r="B51" s="96" t="s">
        <v>42</v>
      </c>
      <c r="C51" s="96" t="s">
        <v>138</v>
      </c>
    </row>
    <row r="52" spans="1:3" s="95" customFormat="1">
      <c r="A52" s="100" t="s">
        <v>247</v>
      </c>
      <c r="B52" s="102"/>
      <c r="C52" s="101"/>
    </row>
    <row r="53" spans="1:3" s="95" customFormat="1">
      <c r="A53" s="96" t="s">
        <v>208</v>
      </c>
      <c r="B53" s="96" t="s">
        <v>45</v>
      </c>
      <c r="C53" s="96" t="s">
        <v>141</v>
      </c>
    </row>
    <row r="54" spans="1:3" s="95" customFormat="1">
      <c r="A54" s="96" t="s">
        <v>209</v>
      </c>
      <c r="B54" s="96" t="s">
        <v>46</v>
      </c>
      <c r="C54" s="96" t="s">
        <v>142</v>
      </c>
    </row>
    <row r="55" spans="1:3" s="95" customFormat="1">
      <c r="A55" s="96" t="s">
        <v>210</v>
      </c>
      <c r="B55" s="96" t="s">
        <v>47</v>
      </c>
      <c r="C55" s="96" t="s">
        <v>146</v>
      </c>
    </row>
    <row r="56" spans="1:3" s="95" customFormat="1">
      <c r="A56" s="96" t="s">
        <v>221</v>
      </c>
      <c r="B56" s="96" t="s">
        <v>49</v>
      </c>
      <c r="C56" s="96" t="s">
        <v>147</v>
      </c>
    </row>
    <row r="57" spans="1:3" s="95" customFormat="1">
      <c r="A57" s="96" t="s">
        <v>230</v>
      </c>
      <c r="B57" s="96" t="s">
        <v>53</v>
      </c>
      <c r="C57" s="96" t="s">
        <v>151</v>
      </c>
    </row>
    <row r="58" spans="1:3" s="95" customFormat="1">
      <c r="A58" s="96" t="s">
        <v>222</v>
      </c>
      <c r="B58" s="96" t="s">
        <v>50</v>
      </c>
      <c r="C58" s="96" t="s">
        <v>148</v>
      </c>
    </row>
    <row r="59" spans="1:3" s="95" customFormat="1">
      <c r="A59" s="96" t="s">
        <v>214</v>
      </c>
      <c r="B59" s="96" t="s">
        <v>92</v>
      </c>
      <c r="C59" s="96" t="s">
        <v>265</v>
      </c>
    </row>
    <row r="60" spans="1:3" s="95" customFormat="1">
      <c r="A60" s="96" t="s">
        <v>215</v>
      </c>
      <c r="B60" s="96" t="s">
        <v>93</v>
      </c>
      <c r="C60" s="96" t="s">
        <v>144</v>
      </c>
    </row>
    <row r="61" spans="1:3" s="95" customFormat="1">
      <c r="A61" s="96" t="s">
        <v>216</v>
      </c>
      <c r="B61" s="96" t="s">
        <v>94</v>
      </c>
      <c r="C61" s="96" t="s">
        <v>266</v>
      </c>
    </row>
    <row r="62" spans="1:3" s="95" customFormat="1">
      <c r="A62" s="96" t="s">
        <v>246</v>
      </c>
      <c r="B62" s="96" t="s">
        <v>98</v>
      </c>
      <c r="C62" s="96" t="s">
        <v>267</v>
      </c>
    </row>
    <row r="63" spans="1:3" s="95" customFormat="1">
      <c r="A63" s="96" t="s">
        <v>223</v>
      </c>
      <c r="B63" s="96" t="s">
        <v>96</v>
      </c>
      <c r="C63" s="96" t="s">
        <v>149</v>
      </c>
    </row>
    <row r="64" spans="1:3" s="95" customFormat="1">
      <c r="A64" s="96" t="s">
        <v>224</v>
      </c>
      <c r="B64" s="96" t="s">
        <v>97</v>
      </c>
      <c r="C64" s="96" t="s">
        <v>152</v>
      </c>
    </row>
    <row r="65" spans="1:3" s="95" customFormat="1">
      <c r="A65" s="100" t="s">
        <v>248</v>
      </c>
      <c r="B65" s="102"/>
      <c r="C65" s="101"/>
    </row>
    <row r="66" spans="1:3" s="95" customFormat="1" ht="30">
      <c r="A66" s="96" t="s">
        <v>229</v>
      </c>
      <c r="B66" s="96" t="s">
        <v>52</v>
      </c>
      <c r="C66" s="147" t="s">
        <v>282</v>
      </c>
    </row>
    <row r="67" spans="1:3" s="95" customFormat="1">
      <c r="A67" s="96" t="s">
        <v>211</v>
      </c>
      <c r="B67" s="96" t="s">
        <v>55</v>
      </c>
      <c r="C67" s="96" t="s">
        <v>153</v>
      </c>
    </row>
    <row r="68" spans="1:3" s="95" customFormat="1">
      <c r="A68" s="96" t="s">
        <v>212</v>
      </c>
      <c r="B68" s="96" t="s">
        <v>56</v>
      </c>
      <c r="C68" s="96" t="s">
        <v>268</v>
      </c>
    </row>
    <row r="69" spans="1:3" s="95" customFormat="1">
      <c r="A69" s="96" t="s">
        <v>213</v>
      </c>
      <c r="B69" s="96" t="s">
        <v>57</v>
      </c>
      <c r="C69" s="96" t="s">
        <v>155</v>
      </c>
    </row>
    <row r="70" spans="1:3" s="95" customFormat="1">
      <c r="A70" s="97" t="s">
        <v>231</v>
      </c>
      <c r="B70" s="97" t="s">
        <v>110</v>
      </c>
      <c r="C70" s="96" t="s">
        <v>161</v>
      </c>
    </row>
    <row r="71" spans="1:3" s="95" customFormat="1">
      <c r="A71" s="96" t="s">
        <v>225</v>
      </c>
      <c r="B71" s="96" t="s">
        <v>60</v>
      </c>
      <c r="C71" s="96" t="s">
        <v>158</v>
      </c>
    </row>
    <row r="72" spans="1:3" s="95" customFormat="1">
      <c r="A72" s="96" t="s">
        <v>226</v>
      </c>
      <c r="B72" s="96" t="s">
        <v>61</v>
      </c>
      <c r="C72" s="96" t="s">
        <v>269</v>
      </c>
    </row>
    <row r="73" spans="1:3" s="95" customFormat="1">
      <c r="A73" s="96" t="s">
        <v>227</v>
      </c>
      <c r="B73" s="96" t="s">
        <v>107</v>
      </c>
      <c r="C73" s="96" t="s">
        <v>270</v>
      </c>
    </row>
    <row r="74" spans="1:3" s="95" customFormat="1">
      <c r="A74" s="96" t="s">
        <v>217</v>
      </c>
      <c r="B74" s="96" t="s">
        <v>100</v>
      </c>
      <c r="C74" s="96" t="s">
        <v>271</v>
      </c>
    </row>
    <row r="75" spans="1:3" s="95" customFormat="1">
      <c r="A75" s="96" t="s">
        <v>218</v>
      </c>
      <c r="B75" s="96" t="s">
        <v>101</v>
      </c>
      <c r="C75" s="96" t="s">
        <v>272</v>
      </c>
    </row>
    <row r="76" spans="1:3" s="95" customFormat="1">
      <c r="A76" s="96" t="s">
        <v>219</v>
      </c>
      <c r="B76" s="96" t="s">
        <v>102</v>
      </c>
      <c r="C76" s="96" t="s">
        <v>273</v>
      </c>
    </row>
    <row r="77" spans="1:3" s="95" customFormat="1">
      <c r="A77" s="103" t="s">
        <v>249</v>
      </c>
      <c r="B77" s="104" t="s">
        <v>250</v>
      </c>
      <c r="C77" s="104"/>
    </row>
    <row r="78" spans="1:3" s="95" customFormat="1">
      <c r="A78" s="96" t="s">
        <v>228</v>
      </c>
      <c r="B78" s="96" t="s">
        <v>63</v>
      </c>
      <c r="C78" s="96" t="s">
        <v>275</v>
      </c>
    </row>
    <row r="79" spans="1:3" s="95" customFormat="1">
      <c r="A79" s="96" t="s">
        <v>220</v>
      </c>
      <c r="B79" s="96" t="s">
        <v>105</v>
      </c>
      <c r="C79" s="96" t="s">
        <v>274</v>
      </c>
    </row>
    <row r="92" s="95" customFormat="1"/>
    <row r="93" s="95" customFormat="1"/>
    <row r="94" s="95" customFormat="1"/>
    <row r="95" s="95" customFormat="1"/>
    <row r="96" s="95" customFormat="1"/>
    <row r="97" s="95" customFormat="1"/>
    <row r="98" s="95" customFormat="1"/>
    <row r="99" s="95" customFormat="1"/>
    <row r="100" s="95" customFormat="1"/>
    <row r="101" s="95" customFormat="1"/>
    <row r="102" s="95" customFormat="1"/>
    <row r="103" s="95" customFormat="1"/>
    <row r="104" s="95" customFormat="1"/>
    <row r="105" s="95" customFormat="1"/>
    <row r="106" s="95" customFormat="1"/>
  </sheetData>
  <mergeCells count="1">
    <mergeCell ref="A50:A51"/>
  </mergeCells>
  <printOptions horizontalCentered="1"/>
  <pageMargins left="0.11811023622047245" right="0.11811023622047245" top="0.35433070866141736" bottom="0.55118110236220474" header="0.11811023622047245" footer="0.31496062992125984"/>
  <pageSetup paperSize="9" orientation="portrait" r:id="rId1"/>
  <headerFooter>
    <oddHeader>&amp;R&amp;6Direction de   l'Offre de Formation
Réglementation et pilotage opérationnel</oddHeader>
    <oddFooter>&amp;C&amp;8&amp;P&amp;R&amp;6&amp;Z&amp;F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2"/>
  <sheetViews>
    <sheetView tabSelected="1" topLeftCell="C1" zoomScale="110" zoomScaleNormal="110" workbookViewId="0">
      <selection activeCell="D19" sqref="D1:D1048576"/>
    </sheetView>
  </sheetViews>
  <sheetFormatPr baseColWidth="10" defaultColWidth="11.42578125" defaultRowHeight="13.5"/>
  <cols>
    <col min="1" max="1" width="10.5703125" style="198" hidden="1" customWidth="1"/>
    <col min="2" max="2" width="8.5703125" style="3" hidden="1" customWidth="1"/>
    <col min="3" max="3" width="6.7109375" style="3" bestFit="1" customWidth="1"/>
    <col min="4" max="4" width="45.7109375" style="3" customWidth="1"/>
    <col min="5" max="5" width="9.140625" style="229" customWidth="1"/>
    <col min="6" max="6" width="8.7109375" style="229" bestFit="1" customWidth="1"/>
    <col min="7" max="7" width="4.7109375" style="3" customWidth="1"/>
    <col min="8" max="8" width="7" style="3" customWidth="1"/>
    <col min="9" max="10" width="4.7109375" style="3" customWidth="1"/>
    <col min="11" max="11" width="8.42578125" style="3" customWidth="1"/>
    <col min="12" max="12" width="7.85546875" style="3" customWidth="1"/>
    <col min="13" max="13" width="7" style="3" customWidth="1"/>
    <col min="14" max="15" width="4.7109375" style="3" customWidth="1"/>
    <col min="16" max="16" width="8" style="3" hidden="1" customWidth="1"/>
    <col min="17" max="17" width="5.7109375" style="3" customWidth="1"/>
    <col min="18" max="18" width="16" style="3" customWidth="1"/>
    <col min="19" max="19" width="5.7109375" style="3" customWidth="1"/>
    <col min="20" max="20" width="11.42578125" style="3" customWidth="1"/>
    <col min="21" max="21" width="5.7109375" style="3" customWidth="1"/>
    <col min="22" max="22" width="13.7109375" style="3" customWidth="1"/>
    <col min="23" max="23" width="5.7109375" style="3" customWidth="1"/>
    <col min="24" max="24" width="16.5703125" style="3" customWidth="1"/>
    <col min="25" max="25" width="6.7109375" style="3" customWidth="1"/>
    <col min="26" max="26" width="13.7109375" style="3" customWidth="1"/>
    <col min="27" max="27" width="12" style="1" hidden="1" customWidth="1"/>
    <col min="28" max="16384" width="11.42578125" style="3"/>
  </cols>
  <sheetData>
    <row r="1" spans="1:27" s="40" customFormat="1" ht="15.75">
      <c r="A1" s="195"/>
      <c r="D1" s="39"/>
      <c r="E1" s="213"/>
      <c r="F1" s="252" t="s">
        <v>30</v>
      </c>
      <c r="G1" s="252"/>
      <c r="H1" s="252"/>
      <c r="I1" s="252"/>
      <c r="J1" s="252"/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</row>
    <row r="2" spans="1:27" s="1" customFormat="1" ht="15.75">
      <c r="A2" s="196"/>
      <c r="E2" s="214"/>
      <c r="F2" s="252" t="s">
        <v>65</v>
      </c>
      <c r="G2" s="252"/>
      <c r="H2" s="252"/>
      <c r="I2" s="252"/>
      <c r="J2" s="252"/>
      <c r="K2" s="252"/>
      <c r="L2" s="252"/>
      <c r="M2" s="252"/>
      <c r="N2" s="252"/>
      <c r="O2" s="252"/>
      <c r="P2" s="252"/>
      <c r="Q2" s="252"/>
      <c r="R2" s="252"/>
      <c r="S2" s="252"/>
      <c r="T2" s="252"/>
      <c r="U2" s="252"/>
      <c r="V2" s="252"/>
      <c r="W2" s="252"/>
      <c r="X2" s="252"/>
      <c r="Y2" s="252"/>
      <c r="Z2" s="252"/>
      <c r="AA2" s="252"/>
    </row>
    <row r="3" spans="1:27" s="2" customFormat="1" ht="15.75">
      <c r="A3" s="197"/>
      <c r="E3" s="215"/>
      <c r="F3" s="252" t="s">
        <v>466</v>
      </c>
      <c r="G3" s="252"/>
      <c r="H3" s="252"/>
      <c r="I3" s="252"/>
      <c r="J3" s="252"/>
      <c r="K3" s="252"/>
      <c r="L3" s="252"/>
      <c r="M3" s="252"/>
      <c r="N3" s="252"/>
      <c r="O3" s="252"/>
      <c r="P3" s="252"/>
      <c r="Q3" s="252"/>
      <c r="R3" s="252"/>
      <c r="S3" s="252"/>
      <c r="T3" s="252"/>
      <c r="U3" s="252"/>
      <c r="V3" s="252"/>
      <c r="W3" s="252"/>
      <c r="X3" s="252"/>
      <c r="Y3" s="252"/>
      <c r="Z3" s="252"/>
      <c r="AA3" s="252"/>
    </row>
    <row r="4" spans="1:27" ht="15.75">
      <c r="D4" s="240" t="s">
        <v>0</v>
      </c>
      <c r="E4" s="216"/>
      <c r="F4" s="271" t="s">
        <v>451</v>
      </c>
      <c r="G4" s="272"/>
      <c r="H4" s="272"/>
      <c r="I4" s="272"/>
      <c r="J4" s="272"/>
      <c r="K4" s="272"/>
      <c r="L4" s="272"/>
      <c r="M4" s="272"/>
      <c r="N4" s="272"/>
      <c r="O4" s="272"/>
      <c r="P4" s="272"/>
      <c r="Q4" s="272"/>
      <c r="R4" s="272"/>
      <c r="S4" s="272"/>
      <c r="T4" s="272"/>
      <c r="U4" s="272"/>
      <c r="V4" s="272"/>
      <c r="W4" s="272"/>
      <c r="X4" s="272"/>
      <c r="Y4" s="272"/>
      <c r="Z4" s="272"/>
      <c r="AA4" s="272"/>
    </row>
    <row r="5" spans="1:27" s="43" customFormat="1" ht="15.75">
      <c r="A5" s="199"/>
      <c r="D5" s="240" t="s">
        <v>1</v>
      </c>
      <c r="E5" s="217"/>
      <c r="F5" s="273" t="s">
        <v>278</v>
      </c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  <c r="R5" s="273"/>
      <c r="S5" s="273"/>
      <c r="T5" s="273"/>
      <c r="U5" s="273"/>
      <c r="V5" s="273"/>
      <c r="W5" s="273"/>
      <c r="X5" s="273"/>
      <c r="Y5" s="273"/>
      <c r="Z5" s="273"/>
      <c r="AA5" s="273"/>
    </row>
    <row r="6" spans="1:27" s="43" customFormat="1" ht="4.5" customHeight="1">
      <c r="A6" s="199"/>
      <c r="C6" s="7"/>
      <c r="E6" s="241"/>
      <c r="F6" s="273"/>
      <c r="G6" s="273"/>
      <c r="H6" s="273"/>
      <c r="I6" s="273"/>
      <c r="J6" s="273"/>
      <c r="K6" s="273"/>
      <c r="L6" s="273"/>
      <c r="M6" s="273"/>
      <c r="N6" s="273"/>
      <c r="O6" s="273"/>
      <c r="P6" s="273"/>
      <c r="Q6" s="273"/>
      <c r="R6" s="273"/>
      <c r="S6" s="273"/>
      <c r="T6" s="273"/>
      <c r="U6" s="273"/>
      <c r="V6" s="273"/>
      <c r="W6" s="273"/>
      <c r="X6" s="273"/>
      <c r="Y6" s="273"/>
      <c r="Z6" s="273"/>
      <c r="AA6" s="273"/>
    </row>
    <row r="7" spans="1:27" s="43" customFormat="1" ht="12" customHeight="1">
      <c r="A7" s="199"/>
      <c r="D7" s="239" t="s">
        <v>28</v>
      </c>
      <c r="E7" s="219" t="s">
        <v>114</v>
      </c>
      <c r="F7" s="273"/>
      <c r="G7" s="273"/>
      <c r="H7" s="273"/>
      <c r="I7" s="273"/>
      <c r="J7" s="273"/>
      <c r="K7" s="273"/>
      <c r="L7" s="273"/>
      <c r="M7" s="273"/>
      <c r="N7" s="273"/>
      <c r="O7" s="273"/>
      <c r="P7" s="273"/>
      <c r="Q7" s="273"/>
      <c r="R7" s="273"/>
      <c r="S7" s="273"/>
      <c r="T7" s="273"/>
      <c r="U7" s="273"/>
      <c r="V7" s="273"/>
      <c r="W7" s="273"/>
      <c r="X7" s="273"/>
      <c r="Y7" s="273"/>
      <c r="Z7" s="273"/>
      <c r="AA7" s="273"/>
    </row>
    <row r="8" spans="1:27" s="43" customFormat="1" ht="3" customHeight="1">
      <c r="A8" s="199"/>
      <c r="C8" s="164"/>
      <c r="D8" s="165"/>
      <c r="E8" s="220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</row>
    <row r="9" spans="1:27" s="166" customFormat="1" ht="15" hidden="1" customHeight="1">
      <c r="A9" s="200"/>
      <c r="B9" s="238"/>
      <c r="D9" s="167" t="s">
        <v>435</v>
      </c>
      <c r="E9" s="221"/>
      <c r="F9" s="273"/>
      <c r="G9" s="273"/>
      <c r="H9" s="273"/>
      <c r="I9" s="273"/>
      <c r="J9" s="273"/>
      <c r="K9" s="273"/>
      <c r="L9" s="273"/>
      <c r="M9" s="273"/>
      <c r="N9" s="273"/>
      <c r="O9" s="273"/>
      <c r="P9" s="273"/>
      <c r="Q9" s="273"/>
      <c r="R9" s="273"/>
      <c r="S9" s="273"/>
      <c r="T9" s="273"/>
      <c r="U9" s="273"/>
      <c r="V9" s="273"/>
      <c r="W9" s="273"/>
      <c r="X9" s="273"/>
      <c r="Y9" s="273"/>
      <c r="Z9" s="273"/>
      <c r="AA9" s="273"/>
    </row>
    <row r="10" spans="1:27" s="166" customFormat="1" ht="15" hidden="1" customHeight="1">
      <c r="A10" s="200"/>
      <c r="B10" s="238"/>
      <c r="D10" s="171" t="s">
        <v>436</v>
      </c>
      <c r="E10" s="221"/>
      <c r="F10" s="221"/>
      <c r="G10" s="169"/>
      <c r="H10" s="169"/>
      <c r="I10" s="169"/>
      <c r="J10" s="169"/>
      <c r="K10" s="169"/>
      <c r="L10" s="169"/>
      <c r="M10" s="169"/>
      <c r="N10" s="169"/>
      <c r="O10" s="169"/>
      <c r="P10" s="169"/>
      <c r="Q10" s="169"/>
      <c r="R10" s="169"/>
      <c r="S10" s="169"/>
      <c r="T10" s="169"/>
      <c r="U10" s="169"/>
      <c r="V10" s="169"/>
      <c r="W10" s="169"/>
      <c r="X10" s="170"/>
      <c r="Y10" s="170"/>
      <c r="Z10" s="170"/>
      <c r="AA10" s="207"/>
    </row>
    <row r="11" spans="1:27" s="166" customFormat="1" ht="15" hidden="1" customHeight="1">
      <c r="A11" s="200"/>
      <c r="B11" s="238"/>
      <c r="D11" s="167" t="s">
        <v>437</v>
      </c>
      <c r="E11" s="221"/>
      <c r="F11" s="221"/>
      <c r="G11" s="169"/>
      <c r="H11" s="169"/>
      <c r="I11" s="169"/>
      <c r="J11" s="169"/>
      <c r="K11" s="169"/>
      <c r="L11" s="169"/>
      <c r="M11" s="169"/>
      <c r="N11" s="169"/>
      <c r="O11" s="169"/>
      <c r="P11" s="169"/>
      <c r="Q11" s="169"/>
      <c r="R11" s="169"/>
      <c r="S11" s="169"/>
      <c r="T11" s="169"/>
      <c r="U11" s="169"/>
      <c r="V11" s="169"/>
      <c r="W11" s="169"/>
      <c r="X11" s="170"/>
      <c r="Y11" s="170"/>
      <c r="Z11" s="170"/>
      <c r="AA11" s="207"/>
    </row>
    <row r="12" spans="1:27" s="166" customFormat="1" ht="15" hidden="1" customHeight="1">
      <c r="A12" s="200"/>
      <c r="B12" s="238"/>
      <c r="D12" s="167" t="s">
        <v>457</v>
      </c>
      <c r="E12" s="221"/>
      <c r="F12" s="221"/>
      <c r="G12" s="169"/>
      <c r="H12" s="169"/>
      <c r="I12" s="169"/>
      <c r="J12" s="169"/>
      <c r="K12" s="169"/>
      <c r="L12" s="169"/>
      <c r="M12" s="169"/>
      <c r="N12" s="169"/>
      <c r="O12" s="169"/>
      <c r="P12" s="169"/>
      <c r="Q12" s="169"/>
      <c r="R12" s="169"/>
      <c r="S12" s="169"/>
      <c r="T12" s="169"/>
      <c r="U12" s="169"/>
      <c r="V12" s="169"/>
      <c r="W12" s="169"/>
      <c r="X12" s="170"/>
      <c r="Y12" s="170"/>
      <c r="Z12" s="170"/>
      <c r="AA12" s="207"/>
    </row>
    <row r="13" spans="1:27" ht="15.75">
      <c r="D13" s="249" t="s">
        <v>452</v>
      </c>
    </row>
    <row r="14" spans="1:27" ht="15.75">
      <c r="D14" s="249" t="s">
        <v>454</v>
      </c>
    </row>
    <row r="15" spans="1:27" s="90" customFormat="1" ht="21.75" customHeight="1">
      <c r="A15" s="253" t="s">
        <v>428</v>
      </c>
      <c r="B15" s="266" t="s">
        <v>300</v>
      </c>
      <c r="C15" s="260" t="s">
        <v>292</v>
      </c>
      <c r="D15" s="264" t="s">
        <v>236</v>
      </c>
      <c r="E15" s="269" t="s">
        <v>6</v>
      </c>
      <c r="F15" s="269" t="s">
        <v>429</v>
      </c>
      <c r="G15" s="27" t="s">
        <v>10</v>
      </c>
      <c r="H15" s="21"/>
      <c r="I15" s="21"/>
      <c r="J15" s="21"/>
      <c r="K15" s="21"/>
      <c r="L15" s="21"/>
      <c r="M15" s="22"/>
      <c r="N15" s="256" t="s">
        <v>70</v>
      </c>
      <c r="O15" s="256" t="s">
        <v>77</v>
      </c>
      <c r="P15" s="256" t="s">
        <v>71</v>
      </c>
      <c r="Q15" s="23" t="s">
        <v>7</v>
      </c>
      <c r="R15" s="23"/>
      <c r="S15" s="21"/>
      <c r="T15" s="21"/>
      <c r="U15" s="21"/>
      <c r="V15" s="21"/>
      <c r="W15" s="21"/>
      <c r="X15" s="21"/>
      <c r="Y15" s="21"/>
      <c r="Z15" s="21"/>
      <c r="AA15" s="255" t="s">
        <v>304</v>
      </c>
    </row>
    <row r="16" spans="1:27" s="90" customFormat="1" ht="21.75" customHeight="1">
      <c r="A16" s="254"/>
      <c r="B16" s="266"/>
      <c r="C16" s="261"/>
      <c r="D16" s="265"/>
      <c r="E16" s="270"/>
      <c r="F16" s="270"/>
      <c r="G16" s="27" t="s">
        <v>8</v>
      </c>
      <c r="H16" s="21"/>
      <c r="I16" s="21"/>
      <c r="J16" s="21"/>
      <c r="K16" s="22"/>
      <c r="L16" s="91" t="s">
        <v>69</v>
      </c>
      <c r="M16" s="256" t="s">
        <v>66</v>
      </c>
      <c r="N16" s="257"/>
      <c r="O16" s="257"/>
      <c r="P16" s="274"/>
      <c r="Q16" s="23" t="s">
        <v>20</v>
      </c>
      <c r="R16" s="23"/>
      <c r="S16" s="21"/>
      <c r="T16" s="22"/>
      <c r="U16" s="22"/>
      <c r="V16" s="24"/>
      <c r="W16" s="44" t="s">
        <v>67</v>
      </c>
      <c r="X16" s="23"/>
      <c r="Y16" s="25"/>
      <c r="Z16" s="25"/>
      <c r="AA16" s="255"/>
    </row>
    <row r="17" spans="1:27" s="90" customFormat="1" ht="21.75" customHeight="1">
      <c r="A17" s="254"/>
      <c r="B17" s="266"/>
      <c r="C17" s="261"/>
      <c r="D17" s="265"/>
      <c r="E17" s="270"/>
      <c r="F17" s="270"/>
      <c r="G17" s="262" t="s">
        <v>2</v>
      </c>
      <c r="H17" s="260" t="s">
        <v>3</v>
      </c>
      <c r="I17" s="260" t="s">
        <v>4</v>
      </c>
      <c r="J17" s="267" t="s">
        <v>5</v>
      </c>
      <c r="K17" s="258" t="s">
        <v>11</v>
      </c>
      <c r="L17" s="256" t="s">
        <v>9</v>
      </c>
      <c r="M17" s="257"/>
      <c r="N17" s="257"/>
      <c r="O17" s="257"/>
      <c r="P17" s="274"/>
      <c r="Q17" s="26" t="s">
        <v>21</v>
      </c>
      <c r="R17" s="26"/>
      <c r="S17" s="21"/>
      <c r="T17" s="22"/>
      <c r="U17" s="22"/>
      <c r="V17" s="24"/>
      <c r="W17" s="27" t="s">
        <v>21</v>
      </c>
      <c r="X17" s="26"/>
      <c r="Y17" s="21"/>
      <c r="Z17" s="21"/>
      <c r="AA17" s="255"/>
    </row>
    <row r="18" spans="1:27" s="90" customFormat="1" ht="21.75" customHeight="1">
      <c r="A18" s="254"/>
      <c r="B18" s="266"/>
      <c r="C18" s="261"/>
      <c r="D18" s="265"/>
      <c r="E18" s="270"/>
      <c r="F18" s="270"/>
      <c r="G18" s="263"/>
      <c r="H18" s="261"/>
      <c r="I18" s="261"/>
      <c r="J18" s="268"/>
      <c r="K18" s="259"/>
      <c r="L18" s="257"/>
      <c r="M18" s="257"/>
      <c r="N18" s="257"/>
      <c r="O18" s="257"/>
      <c r="P18" s="274"/>
      <c r="Q18" s="28" t="s">
        <v>31</v>
      </c>
      <c r="R18" s="29"/>
      <c r="S18" s="21" t="s">
        <v>22</v>
      </c>
      <c r="T18" s="22"/>
      <c r="U18" s="45" t="s">
        <v>32</v>
      </c>
      <c r="V18" s="46"/>
      <c r="W18" s="27" t="s">
        <v>112</v>
      </c>
      <c r="X18" s="22"/>
      <c r="Y18" s="47" t="s">
        <v>32</v>
      </c>
      <c r="Z18" s="21"/>
      <c r="AA18" s="255"/>
    </row>
    <row r="19" spans="1:27" s="115" customFormat="1" ht="24">
      <c r="A19" s="194"/>
      <c r="B19" s="175" t="s">
        <v>430</v>
      </c>
      <c r="C19" s="33" t="s">
        <v>12</v>
      </c>
      <c r="D19" s="301" t="s">
        <v>279</v>
      </c>
      <c r="E19" s="222" t="s">
        <v>115</v>
      </c>
      <c r="F19" s="222"/>
      <c r="G19" s="242">
        <f>SUM(G20:G24)</f>
        <v>75</v>
      </c>
      <c r="H19" s="243"/>
      <c r="I19" s="243"/>
      <c r="J19" s="294"/>
      <c r="K19" s="107">
        <f>SUM(K20:K24)</f>
        <v>75</v>
      </c>
      <c r="L19" s="109"/>
      <c r="M19" s="109">
        <f>SUM(M20:M24)</f>
        <v>75</v>
      </c>
      <c r="N19" s="109">
        <f>SUM(N20:N24)</f>
        <v>10</v>
      </c>
      <c r="O19" s="109">
        <f>SUM(O20:O24)</f>
        <v>10</v>
      </c>
      <c r="P19" s="110"/>
      <c r="Q19" s="106"/>
      <c r="R19" s="106"/>
      <c r="S19" s="64"/>
      <c r="T19" s="111"/>
      <c r="U19" s="112"/>
      <c r="V19" s="113"/>
      <c r="W19" s="114"/>
      <c r="X19" s="64"/>
      <c r="Y19" s="64"/>
      <c r="Z19" s="64"/>
      <c r="AA19" s="194"/>
    </row>
    <row r="20" spans="1:27" s="115" customFormat="1" ht="15" customHeight="1">
      <c r="A20" s="52">
        <v>1</v>
      </c>
      <c r="B20" s="193" t="s">
        <v>359</v>
      </c>
      <c r="C20" s="34" t="s">
        <v>13</v>
      </c>
      <c r="D20" s="302" t="s">
        <v>116</v>
      </c>
      <c r="E20" s="223" t="s">
        <v>118</v>
      </c>
      <c r="F20" s="236" t="s">
        <v>301</v>
      </c>
      <c r="G20" s="234">
        <v>15</v>
      </c>
      <c r="H20" s="9"/>
      <c r="I20" s="9"/>
      <c r="J20" s="48"/>
      <c r="K20" s="116">
        <f>SUM(G20:J20)</f>
        <v>15</v>
      </c>
      <c r="L20" s="49"/>
      <c r="M20" s="117">
        <f>L20+K20</f>
        <v>15</v>
      </c>
      <c r="N20" s="49">
        <v>2</v>
      </c>
      <c r="O20" s="49">
        <f>N20</f>
        <v>2</v>
      </c>
      <c r="P20" s="118"/>
      <c r="Q20" s="50"/>
      <c r="R20" s="51"/>
      <c r="S20" s="52">
        <v>100</v>
      </c>
      <c r="T20" s="56" t="s">
        <v>164</v>
      </c>
      <c r="U20" s="52"/>
      <c r="V20" s="53"/>
      <c r="W20" s="52">
        <v>100</v>
      </c>
      <c r="X20" s="56" t="s">
        <v>164</v>
      </c>
      <c r="Y20" s="52"/>
      <c r="Z20" s="52"/>
      <c r="AA20" s="4" t="s">
        <v>307</v>
      </c>
    </row>
    <row r="21" spans="1:27" s="115" customFormat="1" ht="15" customHeight="1">
      <c r="A21" s="52">
        <v>2</v>
      </c>
      <c r="B21" s="193" t="s">
        <v>360</v>
      </c>
      <c r="C21" s="34" t="s">
        <v>14</v>
      </c>
      <c r="D21" s="302" t="s">
        <v>117</v>
      </c>
      <c r="E21" s="223" t="s">
        <v>118</v>
      </c>
      <c r="F21" s="236" t="s">
        <v>301</v>
      </c>
      <c r="G21" s="234">
        <v>15</v>
      </c>
      <c r="H21" s="9"/>
      <c r="I21" s="9"/>
      <c r="J21" s="48"/>
      <c r="K21" s="116">
        <f t="shared" ref="K21" si="0">SUM(G21:J21)</f>
        <v>15</v>
      </c>
      <c r="L21" s="49"/>
      <c r="M21" s="117">
        <f t="shared" ref="M21" si="1">L21+K21</f>
        <v>15</v>
      </c>
      <c r="N21" s="49">
        <v>2</v>
      </c>
      <c r="O21" s="49">
        <f t="shared" ref="O21" si="2">N21</f>
        <v>2</v>
      </c>
      <c r="P21" s="118"/>
      <c r="Q21" s="50"/>
      <c r="R21" s="51"/>
      <c r="S21" s="52">
        <v>100</v>
      </c>
      <c r="T21" s="56" t="s">
        <v>164</v>
      </c>
      <c r="U21" s="52"/>
      <c r="V21" s="53"/>
      <c r="W21" s="52">
        <v>100</v>
      </c>
      <c r="X21" s="56" t="s">
        <v>164</v>
      </c>
      <c r="Y21" s="52"/>
      <c r="Z21" s="54"/>
      <c r="AA21" s="4" t="s">
        <v>308</v>
      </c>
    </row>
    <row r="22" spans="1:27" s="115" customFormat="1" ht="15" customHeight="1">
      <c r="A22" s="52">
        <v>14</v>
      </c>
      <c r="B22" s="193" t="s">
        <v>374</v>
      </c>
      <c r="C22" s="34" t="s">
        <v>34</v>
      </c>
      <c r="D22" s="302" t="s">
        <v>132</v>
      </c>
      <c r="E22" s="223" t="s">
        <v>118</v>
      </c>
      <c r="F22" s="237" t="s">
        <v>302</v>
      </c>
      <c r="G22" s="234">
        <v>15</v>
      </c>
      <c r="H22" s="9"/>
      <c r="I22" s="9"/>
      <c r="J22" s="48"/>
      <c r="K22" s="116">
        <f>SUM(G22:J22)</f>
        <v>15</v>
      </c>
      <c r="L22" s="49"/>
      <c r="M22" s="117">
        <f>L22+K22</f>
        <v>15</v>
      </c>
      <c r="N22" s="49">
        <v>2</v>
      </c>
      <c r="O22" s="49">
        <f>N22</f>
        <v>2</v>
      </c>
      <c r="P22" s="118"/>
      <c r="Q22" s="50"/>
      <c r="R22" s="51"/>
      <c r="S22" s="52">
        <v>100</v>
      </c>
      <c r="T22" s="56" t="s">
        <v>164</v>
      </c>
      <c r="U22" s="52"/>
      <c r="V22" s="53"/>
      <c r="W22" s="52">
        <v>100</v>
      </c>
      <c r="X22" s="56" t="s">
        <v>164</v>
      </c>
      <c r="Y22" s="52"/>
      <c r="Z22" s="52"/>
      <c r="AA22" s="4" t="s">
        <v>319</v>
      </c>
    </row>
    <row r="23" spans="1:27" s="115" customFormat="1" ht="15" customHeight="1">
      <c r="A23" s="52">
        <v>15</v>
      </c>
      <c r="B23" s="193" t="s">
        <v>375</v>
      </c>
      <c r="C23" s="34" t="s">
        <v>35</v>
      </c>
      <c r="D23" s="302" t="s">
        <v>133</v>
      </c>
      <c r="E23" s="223" t="s">
        <v>118</v>
      </c>
      <c r="F23" s="237" t="s">
        <v>302</v>
      </c>
      <c r="G23" s="234">
        <v>15</v>
      </c>
      <c r="H23" s="9"/>
      <c r="I23" s="9"/>
      <c r="J23" s="48"/>
      <c r="K23" s="116">
        <f>SUM(G23:J23)</f>
        <v>15</v>
      </c>
      <c r="L23" s="49"/>
      <c r="M23" s="117">
        <f>L23+K23</f>
        <v>15</v>
      </c>
      <c r="N23" s="49">
        <v>2</v>
      </c>
      <c r="O23" s="49">
        <f t="shared" ref="O23:O24" si="3">N23</f>
        <v>2</v>
      </c>
      <c r="P23" s="118"/>
      <c r="Q23" s="50"/>
      <c r="R23" s="51"/>
      <c r="S23" s="52">
        <v>100</v>
      </c>
      <c r="T23" s="56" t="s">
        <v>164</v>
      </c>
      <c r="U23" s="52"/>
      <c r="V23" s="53"/>
      <c r="W23" s="52">
        <v>100</v>
      </c>
      <c r="X23" s="56" t="s">
        <v>164</v>
      </c>
      <c r="Y23" s="52"/>
      <c r="Z23" s="54"/>
      <c r="AA23" s="4" t="s">
        <v>320</v>
      </c>
    </row>
    <row r="24" spans="1:27" s="115" customFormat="1" ht="15" customHeight="1">
      <c r="A24" s="52">
        <v>16</v>
      </c>
      <c r="B24" s="193" t="s">
        <v>376</v>
      </c>
      <c r="C24" s="34" t="s">
        <v>36</v>
      </c>
      <c r="D24" s="302" t="s">
        <v>134</v>
      </c>
      <c r="E24" s="223" t="s">
        <v>118</v>
      </c>
      <c r="F24" s="237" t="s">
        <v>302</v>
      </c>
      <c r="G24" s="234">
        <v>15</v>
      </c>
      <c r="H24" s="9"/>
      <c r="I24" s="9"/>
      <c r="J24" s="48"/>
      <c r="K24" s="116">
        <f>SUM(G24:J24)</f>
        <v>15</v>
      </c>
      <c r="L24" s="49"/>
      <c r="M24" s="117">
        <f>L24+K24</f>
        <v>15</v>
      </c>
      <c r="N24" s="49">
        <v>2</v>
      </c>
      <c r="O24" s="49">
        <f t="shared" si="3"/>
        <v>2</v>
      </c>
      <c r="P24" s="118"/>
      <c r="Q24" s="50"/>
      <c r="R24" s="51"/>
      <c r="S24" s="52">
        <v>100</v>
      </c>
      <c r="T24" s="56" t="s">
        <v>164</v>
      </c>
      <c r="U24" s="52"/>
      <c r="V24" s="53"/>
      <c r="W24" s="52"/>
      <c r="X24" s="56"/>
      <c r="Y24" s="52"/>
      <c r="Z24" s="52"/>
      <c r="AA24" s="4" t="s">
        <v>321</v>
      </c>
    </row>
    <row r="25" spans="1:27" s="115" customFormat="1" ht="24">
      <c r="A25" s="194"/>
      <c r="B25" s="175" t="s">
        <v>431</v>
      </c>
      <c r="C25" s="33" t="s">
        <v>17</v>
      </c>
      <c r="D25" s="301" t="s">
        <v>280</v>
      </c>
      <c r="E25" s="222"/>
      <c r="F25" s="222"/>
      <c r="G25" s="242"/>
      <c r="H25" s="243"/>
      <c r="I25" s="243">
        <f t="shared" ref="I25:N25" si="4">SUM(I26:I31)</f>
        <v>144</v>
      </c>
      <c r="J25" s="294"/>
      <c r="K25" s="107">
        <f t="shared" si="4"/>
        <v>144</v>
      </c>
      <c r="L25" s="109"/>
      <c r="M25" s="109">
        <f t="shared" si="4"/>
        <v>144</v>
      </c>
      <c r="N25" s="109">
        <f t="shared" si="4"/>
        <v>18</v>
      </c>
      <c r="O25" s="109">
        <f>SUM(O26:O31)</f>
        <v>18</v>
      </c>
      <c r="P25" s="110"/>
      <c r="Q25" s="106"/>
      <c r="R25" s="106"/>
      <c r="S25" s="64"/>
      <c r="T25" s="120"/>
      <c r="U25" s="64"/>
      <c r="V25" s="121"/>
      <c r="W25" s="64"/>
      <c r="X25" s="122"/>
      <c r="Y25" s="64"/>
      <c r="Z25" s="64"/>
      <c r="AA25" s="194"/>
    </row>
    <row r="26" spans="1:27" s="115" customFormat="1" ht="33.75">
      <c r="A26" s="52">
        <v>4</v>
      </c>
      <c r="B26" s="193" t="s">
        <v>362</v>
      </c>
      <c r="C26" s="34" t="s">
        <v>16</v>
      </c>
      <c r="D26" s="302" t="s">
        <v>119</v>
      </c>
      <c r="E26" s="223" t="s">
        <v>118</v>
      </c>
      <c r="F26" s="236" t="s">
        <v>301</v>
      </c>
      <c r="G26" s="234"/>
      <c r="H26" s="9"/>
      <c r="I26" s="9">
        <v>24</v>
      </c>
      <c r="J26" s="48"/>
      <c r="K26" s="116">
        <f>SUM(G26:J26)</f>
        <v>24</v>
      </c>
      <c r="L26" s="49"/>
      <c r="M26" s="117">
        <f t="shared" ref="M26:M28" si="5">L26+K26</f>
        <v>24</v>
      </c>
      <c r="N26" s="49">
        <v>3</v>
      </c>
      <c r="O26" s="49">
        <f>N26</f>
        <v>3</v>
      </c>
      <c r="P26" s="118"/>
      <c r="Q26" s="50">
        <v>100</v>
      </c>
      <c r="R26" s="56" t="s">
        <v>165</v>
      </c>
      <c r="S26" s="52"/>
      <c r="T26" s="56"/>
      <c r="U26" s="52"/>
      <c r="V26" s="53"/>
      <c r="W26" s="52">
        <v>40</v>
      </c>
      <c r="X26" s="56" t="s">
        <v>239</v>
      </c>
      <c r="Y26" s="52">
        <v>60</v>
      </c>
      <c r="Z26" s="54" t="s">
        <v>182</v>
      </c>
      <c r="AA26" s="4" t="s">
        <v>316</v>
      </c>
    </row>
    <row r="27" spans="1:27" s="115" customFormat="1" ht="33.75">
      <c r="A27" s="52">
        <v>5</v>
      </c>
      <c r="B27" s="193" t="s">
        <v>363</v>
      </c>
      <c r="C27" s="34" t="s">
        <v>18</v>
      </c>
      <c r="D27" s="302" t="s">
        <v>120</v>
      </c>
      <c r="E27" s="223" t="s">
        <v>118</v>
      </c>
      <c r="F27" s="236" t="s">
        <v>301</v>
      </c>
      <c r="G27" s="234"/>
      <c r="H27" s="9"/>
      <c r="I27" s="9">
        <v>24</v>
      </c>
      <c r="J27" s="48"/>
      <c r="K27" s="116">
        <f t="shared" ref="K27:K28" si="6">SUM(G27:J27)</f>
        <v>24</v>
      </c>
      <c r="L27" s="49"/>
      <c r="M27" s="117">
        <f t="shared" si="5"/>
        <v>24</v>
      </c>
      <c r="N27" s="49">
        <v>3</v>
      </c>
      <c r="O27" s="49">
        <f t="shared" ref="O27:O28" si="7">N27</f>
        <v>3</v>
      </c>
      <c r="P27" s="118"/>
      <c r="Q27" s="50">
        <v>100</v>
      </c>
      <c r="R27" s="56" t="s">
        <v>165</v>
      </c>
      <c r="S27" s="52"/>
      <c r="T27" s="56"/>
      <c r="U27" s="52"/>
      <c r="V27" s="53"/>
      <c r="W27" s="52">
        <v>40</v>
      </c>
      <c r="X27" s="56" t="s">
        <v>238</v>
      </c>
      <c r="Y27" s="52">
        <v>60</v>
      </c>
      <c r="Z27" s="54" t="s">
        <v>182</v>
      </c>
      <c r="AA27" s="4" t="s">
        <v>317</v>
      </c>
    </row>
    <row r="28" spans="1:27" s="115" customFormat="1" ht="33.75">
      <c r="A28" s="52">
        <v>6</v>
      </c>
      <c r="B28" s="193" t="s">
        <v>364</v>
      </c>
      <c r="C28" s="34" t="s">
        <v>19</v>
      </c>
      <c r="D28" s="302" t="s">
        <v>121</v>
      </c>
      <c r="E28" s="223" t="s">
        <v>118</v>
      </c>
      <c r="F28" s="236" t="s">
        <v>301</v>
      </c>
      <c r="G28" s="234"/>
      <c r="H28" s="9"/>
      <c r="I28" s="9">
        <v>24</v>
      </c>
      <c r="J28" s="48"/>
      <c r="K28" s="116">
        <f t="shared" si="6"/>
        <v>24</v>
      </c>
      <c r="L28" s="49"/>
      <c r="M28" s="117">
        <f t="shared" si="5"/>
        <v>24</v>
      </c>
      <c r="N28" s="49">
        <v>3</v>
      </c>
      <c r="O28" s="49">
        <f t="shared" si="7"/>
        <v>3</v>
      </c>
      <c r="P28" s="118"/>
      <c r="Q28" s="50">
        <v>100</v>
      </c>
      <c r="R28" s="56" t="s">
        <v>165</v>
      </c>
      <c r="S28" s="52"/>
      <c r="T28" s="56"/>
      <c r="U28" s="52"/>
      <c r="V28" s="53"/>
      <c r="W28" s="52">
        <v>40</v>
      </c>
      <c r="X28" s="56" t="s">
        <v>181</v>
      </c>
      <c r="Y28" s="52">
        <v>60</v>
      </c>
      <c r="Z28" s="54" t="s">
        <v>182</v>
      </c>
      <c r="AA28" s="4" t="s">
        <v>318</v>
      </c>
    </row>
    <row r="29" spans="1:27" s="115" customFormat="1" ht="33.75">
      <c r="A29" s="52">
        <v>17</v>
      </c>
      <c r="B29" s="193" t="s">
        <v>378</v>
      </c>
      <c r="C29" s="34" t="s">
        <v>79</v>
      </c>
      <c r="D29" s="302" t="s">
        <v>135</v>
      </c>
      <c r="E29" s="223" t="s">
        <v>118</v>
      </c>
      <c r="F29" s="237" t="s">
        <v>302</v>
      </c>
      <c r="G29" s="234"/>
      <c r="H29" s="9"/>
      <c r="I29" s="9">
        <v>24</v>
      </c>
      <c r="J29" s="48"/>
      <c r="K29" s="116">
        <f>SUM(G29:J29)</f>
        <v>24</v>
      </c>
      <c r="L29" s="49"/>
      <c r="M29" s="117">
        <f t="shared" ref="M29:M31" si="8">L29+K29</f>
        <v>24</v>
      </c>
      <c r="N29" s="49">
        <v>3</v>
      </c>
      <c r="O29" s="49">
        <f t="shared" ref="O29:O31" si="9">N29</f>
        <v>3</v>
      </c>
      <c r="P29" s="118"/>
      <c r="Q29" s="50">
        <v>100</v>
      </c>
      <c r="R29" s="56" t="s">
        <v>165</v>
      </c>
      <c r="S29" s="52"/>
      <c r="T29" s="56"/>
      <c r="U29" s="52"/>
      <c r="V29" s="53"/>
      <c r="W29" s="52">
        <v>40</v>
      </c>
      <c r="X29" s="56" t="s">
        <v>239</v>
      </c>
      <c r="Y29" s="52">
        <v>60</v>
      </c>
      <c r="Z29" s="54" t="s">
        <v>182</v>
      </c>
      <c r="AA29" s="4" t="s">
        <v>322</v>
      </c>
    </row>
    <row r="30" spans="1:27" s="115" customFormat="1" ht="33.75">
      <c r="A30" s="52">
        <v>18</v>
      </c>
      <c r="B30" s="193" t="s">
        <v>379</v>
      </c>
      <c r="C30" s="34" t="s">
        <v>80</v>
      </c>
      <c r="D30" s="302" t="s">
        <v>136</v>
      </c>
      <c r="E30" s="223" t="s">
        <v>118</v>
      </c>
      <c r="F30" s="237" t="s">
        <v>302</v>
      </c>
      <c r="G30" s="234"/>
      <c r="H30" s="9"/>
      <c r="I30" s="9">
        <v>24</v>
      </c>
      <c r="J30" s="48"/>
      <c r="K30" s="116">
        <f>SUM(G30:J30)</f>
        <v>24</v>
      </c>
      <c r="L30" s="49"/>
      <c r="M30" s="117">
        <f t="shared" si="8"/>
        <v>24</v>
      </c>
      <c r="N30" s="49">
        <v>3</v>
      </c>
      <c r="O30" s="49">
        <f t="shared" si="9"/>
        <v>3</v>
      </c>
      <c r="P30" s="118"/>
      <c r="Q30" s="50">
        <v>100</v>
      </c>
      <c r="R30" s="56" t="s">
        <v>165</v>
      </c>
      <c r="S30" s="52"/>
      <c r="T30" s="56"/>
      <c r="U30" s="52"/>
      <c r="V30" s="53"/>
      <c r="W30" s="52">
        <v>40</v>
      </c>
      <c r="X30" s="56" t="s">
        <v>238</v>
      </c>
      <c r="Y30" s="52">
        <v>60</v>
      </c>
      <c r="Z30" s="54" t="s">
        <v>182</v>
      </c>
      <c r="AA30" s="4" t="s">
        <v>323</v>
      </c>
    </row>
    <row r="31" spans="1:27" s="115" customFormat="1" ht="33.75">
      <c r="A31" s="52">
        <v>19</v>
      </c>
      <c r="B31" s="193" t="s">
        <v>380</v>
      </c>
      <c r="C31" s="34" t="s">
        <v>81</v>
      </c>
      <c r="D31" s="302" t="s">
        <v>137</v>
      </c>
      <c r="E31" s="223" t="s">
        <v>118</v>
      </c>
      <c r="F31" s="237" t="s">
        <v>302</v>
      </c>
      <c r="G31" s="234"/>
      <c r="H31" s="9"/>
      <c r="I31" s="9">
        <v>24</v>
      </c>
      <c r="J31" s="48"/>
      <c r="K31" s="116">
        <f>SUM(G31:J31)</f>
        <v>24</v>
      </c>
      <c r="L31" s="49"/>
      <c r="M31" s="117">
        <f t="shared" si="8"/>
        <v>24</v>
      </c>
      <c r="N31" s="49">
        <v>3</v>
      </c>
      <c r="O31" s="49">
        <f t="shared" si="9"/>
        <v>3</v>
      </c>
      <c r="P31" s="118"/>
      <c r="Q31" s="50">
        <v>100</v>
      </c>
      <c r="R31" s="56" t="s">
        <v>165</v>
      </c>
      <c r="S31" s="52"/>
      <c r="T31" s="56"/>
      <c r="U31" s="52"/>
      <c r="V31" s="53"/>
      <c r="W31" s="52">
        <v>40</v>
      </c>
      <c r="X31" s="56" t="s">
        <v>239</v>
      </c>
      <c r="Y31" s="52">
        <v>60</v>
      </c>
      <c r="Z31" s="54" t="s">
        <v>182</v>
      </c>
      <c r="AA31" s="4" t="s">
        <v>324</v>
      </c>
    </row>
    <row r="32" spans="1:27" s="129" customFormat="1" ht="24">
      <c r="A32" s="194"/>
      <c r="B32" s="175" t="s">
        <v>433</v>
      </c>
      <c r="C32" s="33" t="s">
        <v>72</v>
      </c>
      <c r="D32" s="303" t="s">
        <v>432</v>
      </c>
      <c r="E32" s="224"/>
      <c r="F32" s="224"/>
      <c r="G32" s="242"/>
      <c r="H32" s="243"/>
      <c r="I32" s="243">
        <f t="shared" ref="I32:N32" si="10">SUM(I33:I34)</f>
        <v>15</v>
      </c>
      <c r="J32" s="294"/>
      <c r="K32" s="107">
        <f t="shared" si="10"/>
        <v>15</v>
      </c>
      <c r="L32" s="109"/>
      <c r="M32" s="109">
        <f t="shared" si="10"/>
        <v>15</v>
      </c>
      <c r="N32" s="109">
        <f t="shared" si="10"/>
        <v>6</v>
      </c>
      <c r="O32" s="109">
        <f>SUM(O33:O34)</f>
        <v>6</v>
      </c>
      <c r="P32" s="124"/>
      <c r="Q32" s="123"/>
      <c r="R32" s="123"/>
      <c r="S32" s="125"/>
      <c r="T32" s="126"/>
      <c r="U32" s="125"/>
      <c r="V32" s="127"/>
      <c r="W32" s="125"/>
      <c r="X32" s="128"/>
      <c r="Y32" s="125"/>
      <c r="Z32" s="125"/>
      <c r="AA32" s="189"/>
    </row>
    <row r="33" spans="1:27" s="115" customFormat="1" ht="15" customHeight="1">
      <c r="A33" s="52">
        <v>3</v>
      </c>
      <c r="B33" s="193" t="s">
        <v>361</v>
      </c>
      <c r="C33" s="34" t="s">
        <v>445</v>
      </c>
      <c r="D33" s="302" t="s">
        <v>252</v>
      </c>
      <c r="E33" s="223" t="s">
        <v>118</v>
      </c>
      <c r="F33" s="236" t="s">
        <v>301</v>
      </c>
      <c r="G33" s="234"/>
      <c r="H33" s="9"/>
      <c r="I33" s="9">
        <v>15</v>
      </c>
      <c r="J33" s="48"/>
      <c r="K33" s="116">
        <f>SUM(G33:J33)</f>
        <v>15</v>
      </c>
      <c r="L33" s="49"/>
      <c r="M33" s="117">
        <f>L33+K33</f>
        <v>15</v>
      </c>
      <c r="N33" s="49">
        <v>2</v>
      </c>
      <c r="O33" s="49">
        <f>N33</f>
        <v>2</v>
      </c>
      <c r="P33" s="118"/>
      <c r="Q33" s="50">
        <v>40</v>
      </c>
      <c r="R33" s="119" t="s">
        <v>167</v>
      </c>
      <c r="S33" s="52">
        <v>60</v>
      </c>
      <c r="T33" s="56" t="s">
        <v>164</v>
      </c>
      <c r="U33" s="52"/>
      <c r="V33" s="53"/>
      <c r="W33" s="52">
        <v>100</v>
      </c>
      <c r="X33" s="56" t="s">
        <v>164</v>
      </c>
      <c r="Y33" s="52"/>
      <c r="Z33" s="52"/>
      <c r="AA33" s="4" t="s">
        <v>309</v>
      </c>
    </row>
    <row r="34" spans="1:27" s="115" customFormat="1" ht="33.75">
      <c r="A34" s="52">
        <v>20</v>
      </c>
      <c r="B34" s="193" t="s">
        <v>382</v>
      </c>
      <c r="C34" s="34" t="s">
        <v>84</v>
      </c>
      <c r="D34" s="302" t="s">
        <v>285</v>
      </c>
      <c r="E34" s="223" t="s">
        <v>118</v>
      </c>
      <c r="F34" s="237" t="s">
        <v>302</v>
      </c>
      <c r="G34" s="234"/>
      <c r="H34" s="9"/>
      <c r="I34" s="148">
        <v>0</v>
      </c>
      <c r="J34" s="48"/>
      <c r="K34" s="116">
        <f>SUM(G34:J34)</f>
        <v>0</v>
      </c>
      <c r="L34" s="49"/>
      <c r="M34" s="117">
        <f t="shared" ref="M34" si="11">L34+K34</f>
        <v>0</v>
      </c>
      <c r="N34" s="49">
        <v>4</v>
      </c>
      <c r="O34" s="49">
        <f>N34</f>
        <v>4</v>
      </c>
      <c r="P34" s="118"/>
      <c r="Q34" s="50"/>
      <c r="R34" s="119"/>
      <c r="S34" s="52">
        <v>100</v>
      </c>
      <c r="T34" s="56" t="s">
        <v>174</v>
      </c>
      <c r="U34" s="52"/>
      <c r="V34" s="53"/>
      <c r="W34" s="52"/>
      <c r="X34" s="56"/>
      <c r="Y34" s="52"/>
      <c r="Z34" s="52"/>
      <c r="AA34" s="4" t="s">
        <v>325</v>
      </c>
    </row>
    <row r="35" spans="1:27" s="115" customFormat="1" ht="24">
      <c r="A35" s="194"/>
      <c r="B35" s="175" t="s">
        <v>434</v>
      </c>
      <c r="C35" s="33" t="s">
        <v>443</v>
      </c>
      <c r="D35" s="301" t="s">
        <v>233</v>
      </c>
      <c r="E35" s="225"/>
      <c r="F35" s="225"/>
      <c r="G35" s="242"/>
      <c r="H35" s="243"/>
      <c r="I35" s="243">
        <f>SUM(I36:I39)</f>
        <v>57</v>
      </c>
      <c r="J35" s="294"/>
      <c r="K35" s="107">
        <f>SUM(K36:K39)</f>
        <v>57</v>
      </c>
      <c r="L35" s="109"/>
      <c r="M35" s="109">
        <f>SUM(M36:M39)</f>
        <v>57</v>
      </c>
      <c r="N35" s="109">
        <f>SUM(N36:N39)</f>
        <v>8</v>
      </c>
      <c r="O35" s="109">
        <f>SUM(O36:O39)</f>
        <v>8</v>
      </c>
      <c r="P35" s="110"/>
      <c r="Q35" s="106"/>
      <c r="R35" s="106"/>
      <c r="S35" s="64"/>
      <c r="T35" s="120"/>
      <c r="U35" s="64"/>
      <c r="V35" s="121"/>
      <c r="W35" s="64"/>
      <c r="X35" s="122"/>
      <c r="Y35" s="64"/>
      <c r="Z35" s="64"/>
      <c r="AA35" s="194"/>
    </row>
    <row r="36" spans="1:27" s="115" customFormat="1" ht="15" customHeight="1">
      <c r="A36" s="52">
        <v>7</v>
      </c>
      <c r="B36" s="193" t="s">
        <v>365</v>
      </c>
      <c r="C36" s="34" t="s">
        <v>459</v>
      </c>
      <c r="D36" s="302" t="s">
        <v>124</v>
      </c>
      <c r="E36" s="223" t="s">
        <v>118</v>
      </c>
      <c r="F36" s="236" t="s">
        <v>301</v>
      </c>
      <c r="G36" s="234"/>
      <c r="H36" s="9"/>
      <c r="I36" s="9">
        <v>15</v>
      </c>
      <c r="J36" s="48"/>
      <c r="K36" s="116">
        <f>SUM(G36:J36)</f>
        <v>15</v>
      </c>
      <c r="L36" s="49"/>
      <c r="M36" s="117">
        <f t="shared" ref="M36:M38" si="12">L36+K36</f>
        <v>15</v>
      </c>
      <c r="N36" s="49">
        <v>2</v>
      </c>
      <c r="O36" s="49">
        <f>N36</f>
        <v>2</v>
      </c>
      <c r="P36" s="118"/>
      <c r="Q36" s="50">
        <v>40</v>
      </c>
      <c r="R36" s="51" t="s">
        <v>166</v>
      </c>
      <c r="S36" s="52">
        <v>60</v>
      </c>
      <c r="T36" s="56" t="s">
        <v>164</v>
      </c>
      <c r="U36" s="52"/>
      <c r="V36" s="53"/>
      <c r="W36" s="52">
        <v>100</v>
      </c>
      <c r="X36" s="51" t="s">
        <v>164</v>
      </c>
      <c r="Y36" s="52"/>
      <c r="Z36" s="52"/>
      <c r="AA36" s="4" t="s">
        <v>313</v>
      </c>
    </row>
    <row r="37" spans="1:27" s="115" customFormat="1" ht="15" customHeight="1">
      <c r="A37" s="52">
        <v>8</v>
      </c>
      <c r="B37" s="193" t="s">
        <v>366</v>
      </c>
      <c r="C37" s="34" t="s">
        <v>460</v>
      </c>
      <c r="D37" s="302" t="s">
        <v>125</v>
      </c>
      <c r="E37" s="223" t="s">
        <v>118</v>
      </c>
      <c r="F37" s="236" t="s">
        <v>301</v>
      </c>
      <c r="G37" s="234"/>
      <c r="H37" s="9"/>
      <c r="I37" s="9">
        <v>15</v>
      </c>
      <c r="J37" s="48"/>
      <c r="K37" s="116">
        <f t="shared" ref="K37:K38" si="13">SUM(G37:J37)</f>
        <v>15</v>
      </c>
      <c r="L37" s="49"/>
      <c r="M37" s="117">
        <f t="shared" si="12"/>
        <v>15</v>
      </c>
      <c r="N37" s="49">
        <v>2</v>
      </c>
      <c r="O37" s="49">
        <f t="shared" ref="O37:O38" si="14">N37</f>
        <v>2</v>
      </c>
      <c r="P37" s="118"/>
      <c r="Q37" s="50">
        <v>40</v>
      </c>
      <c r="R37" s="51" t="s">
        <v>167</v>
      </c>
      <c r="S37" s="52">
        <v>60</v>
      </c>
      <c r="T37" s="56" t="s">
        <v>164</v>
      </c>
      <c r="U37" s="52"/>
      <c r="V37" s="53"/>
      <c r="W37" s="52">
        <v>100</v>
      </c>
      <c r="X37" s="51" t="s">
        <v>164</v>
      </c>
      <c r="Y37" s="52"/>
      <c r="Z37" s="52"/>
      <c r="AA37" s="4" t="s">
        <v>314</v>
      </c>
    </row>
    <row r="38" spans="1:27" s="115" customFormat="1" ht="15" customHeight="1">
      <c r="A38" s="52">
        <v>9</v>
      </c>
      <c r="B38" s="193" t="s">
        <v>367</v>
      </c>
      <c r="C38" s="34" t="s">
        <v>461</v>
      </c>
      <c r="D38" s="302" t="s">
        <v>305</v>
      </c>
      <c r="E38" s="223" t="s">
        <v>118</v>
      </c>
      <c r="F38" s="236" t="s">
        <v>301</v>
      </c>
      <c r="G38" s="234"/>
      <c r="H38" s="9"/>
      <c r="I38" s="9">
        <v>12</v>
      </c>
      <c r="J38" s="48"/>
      <c r="K38" s="116">
        <f t="shared" si="13"/>
        <v>12</v>
      </c>
      <c r="L38" s="49"/>
      <c r="M38" s="117">
        <f t="shared" si="12"/>
        <v>12</v>
      </c>
      <c r="N38" s="49">
        <v>2</v>
      </c>
      <c r="O38" s="49">
        <f t="shared" si="14"/>
        <v>2</v>
      </c>
      <c r="P38" s="118"/>
      <c r="Q38" s="50">
        <v>50</v>
      </c>
      <c r="R38" s="52" t="s">
        <v>240</v>
      </c>
      <c r="S38" s="52">
        <v>50</v>
      </c>
      <c r="T38" s="56" t="s">
        <v>164</v>
      </c>
      <c r="U38" s="52"/>
      <c r="V38" s="53"/>
      <c r="W38" s="52">
        <v>50</v>
      </c>
      <c r="X38" s="51" t="s">
        <v>179</v>
      </c>
      <c r="Y38" s="52">
        <v>50</v>
      </c>
      <c r="Z38" s="52" t="s">
        <v>240</v>
      </c>
      <c r="AA38" s="4" t="s">
        <v>315</v>
      </c>
    </row>
    <row r="39" spans="1:27" s="115" customFormat="1" ht="15" customHeight="1">
      <c r="A39" s="52">
        <v>21</v>
      </c>
      <c r="B39" s="193" t="s">
        <v>384</v>
      </c>
      <c r="C39" s="34" t="s">
        <v>463</v>
      </c>
      <c r="D39" s="302" t="s">
        <v>258</v>
      </c>
      <c r="E39" s="223" t="s">
        <v>118</v>
      </c>
      <c r="F39" s="237" t="s">
        <v>302</v>
      </c>
      <c r="G39" s="234"/>
      <c r="H39" s="9"/>
      <c r="I39" s="9">
        <v>15</v>
      </c>
      <c r="J39" s="48"/>
      <c r="K39" s="116">
        <f>SUM(G39:J39)</f>
        <v>15</v>
      </c>
      <c r="L39" s="49"/>
      <c r="M39" s="117">
        <f t="shared" ref="M39" si="15">L39+K39</f>
        <v>15</v>
      </c>
      <c r="N39" s="49">
        <v>2</v>
      </c>
      <c r="O39" s="49">
        <f>N39</f>
        <v>2</v>
      </c>
      <c r="P39" s="118"/>
      <c r="Q39" s="50">
        <v>40</v>
      </c>
      <c r="R39" s="119" t="s">
        <v>167</v>
      </c>
      <c r="S39" s="52">
        <v>60</v>
      </c>
      <c r="T39" s="56" t="s">
        <v>164</v>
      </c>
      <c r="U39" s="52"/>
      <c r="V39" s="53"/>
      <c r="W39" s="52"/>
      <c r="X39" s="51"/>
      <c r="Y39" s="52"/>
      <c r="Z39" s="52"/>
      <c r="AA39" s="4" t="s">
        <v>326</v>
      </c>
    </row>
    <row r="40" spans="1:27" s="115" customFormat="1" ht="24">
      <c r="A40" s="194"/>
      <c r="B40" s="175" t="s">
        <v>455</v>
      </c>
      <c r="C40" s="33" t="s">
        <v>444</v>
      </c>
      <c r="D40" s="301" t="s">
        <v>235</v>
      </c>
      <c r="E40" s="225"/>
      <c r="F40" s="225"/>
      <c r="G40" s="242"/>
      <c r="H40" s="243"/>
      <c r="I40" s="243">
        <f t="shared" ref="I40:N40" si="16">SUM(I41:I42)</f>
        <v>72</v>
      </c>
      <c r="J40" s="294"/>
      <c r="K40" s="107">
        <f t="shared" si="16"/>
        <v>72</v>
      </c>
      <c r="L40" s="109"/>
      <c r="M40" s="109">
        <f t="shared" si="16"/>
        <v>72</v>
      </c>
      <c r="N40" s="109">
        <f t="shared" si="16"/>
        <v>6</v>
      </c>
      <c r="O40" s="109">
        <f>SUM(O41:O42)</f>
        <v>6</v>
      </c>
      <c r="P40" s="110"/>
      <c r="Q40" s="106"/>
      <c r="R40" s="106"/>
      <c r="S40" s="64"/>
      <c r="T40" s="130"/>
      <c r="U40" s="64"/>
      <c r="V40" s="121"/>
      <c r="W40" s="64"/>
      <c r="X40" s="122"/>
      <c r="Y40" s="64"/>
      <c r="Z40" s="64"/>
      <c r="AA40" s="194"/>
    </row>
    <row r="41" spans="1:27" s="115" customFormat="1" ht="22.5">
      <c r="A41" s="52">
        <v>10</v>
      </c>
      <c r="B41" s="193" t="s">
        <v>368</v>
      </c>
      <c r="C41" s="34" t="s">
        <v>462</v>
      </c>
      <c r="D41" s="302" t="s">
        <v>283</v>
      </c>
      <c r="E41" s="223" t="s">
        <v>118</v>
      </c>
      <c r="F41" s="236" t="s">
        <v>301</v>
      </c>
      <c r="G41" s="234"/>
      <c r="H41" s="9"/>
      <c r="I41" s="9">
        <v>36</v>
      </c>
      <c r="J41" s="48"/>
      <c r="K41" s="116">
        <f>SUM(G41:J41)</f>
        <v>36</v>
      </c>
      <c r="L41" s="49"/>
      <c r="M41" s="117">
        <f>L41+K41</f>
        <v>36</v>
      </c>
      <c r="N41" s="49">
        <v>3</v>
      </c>
      <c r="O41" s="49">
        <f>N41</f>
        <v>3</v>
      </c>
      <c r="P41" s="118"/>
      <c r="Q41" s="50">
        <v>40</v>
      </c>
      <c r="R41" s="56" t="s">
        <v>170</v>
      </c>
      <c r="S41" s="52">
        <v>100</v>
      </c>
      <c r="T41" s="51" t="s">
        <v>164</v>
      </c>
      <c r="U41" s="52"/>
      <c r="V41" s="53"/>
      <c r="W41" s="52">
        <v>100</v>
      </c>
      <c r="X41" s="51" t="s">
        <v>164</v>
      </c>
      <c r="Y41" s="52"/>
      <c r="Z41" s="52"/>
      <c r="AA41" s="4" t="s">
        <v>342</v>
      </c>
    </row>
    <row r="42" spans="1:27" s="115" customFormat="1" ht="15" customHeight="1">
      <c r="A42" s="52">
        <v>22</v>
      </c>
      <c r="B42" s="193" t="s">
        <v>386</v>
      </c>
      <c r="C42" s="34" t="s">
        <v>464</v>
      </c>
      <c r="D42" s="302" t="s">
        <v>284</v>
      </c>
      <c r="E42" s="223" t="s">
        <v>118</v>
      </c>
      <c r="F42" s="237" t="s">
        <v>302</v>
      </c>
      <c r="G42" s="234"/>
      <c r="H42" s="9"/>
      <c r="I42" s="9">
        <v>36</v>
      </c>
      <c r="J42" s="48"/>
      <c r="K42" s="116">
        <f>SUM(G42:J42)</f>
        <v>36</v>
      </c>
      <c r="L42" s="49"/>
      <c r="M42" s="117">
        <f t="shared" ref="M42" si="17">L42+K42</f>
        <v>36</v>
      </c>
      <c r="N42" s="49">
        <v>3</v>
      </c>
      <c r="O42" s="49">
        <f>N42</f>
        <v>3</v>
      </c>
      <c r="P42" s="118"/>
      <c r="Q42" s="50">
        <v>40</v>
      </c>
      <c r="R42" s="51" t="s">
        <v>177</v>
      </c>
      <c r="S42" s="52">
        <v>60</v>
      </c>
      <c r="T42" s="51" t="s">
        <v>178</v>
      </c>
      <c r="U42" s="52"/>
      <c r="V42" s="53"/>
      <c r="W42" s="52"/>
      <c r="X42" s="51"/>
      <c r="Y42" s="52"/>
      <c r="Z42" s="52"/>
      <c r="AA42" s="4" t="s">
        <v>342</v>
      </c>
    </row>
    <row r="43" spans="1:27" s="115" customFormat="1" ht="24">
      <c r="A43" s="194"/>
      <c r="B43" s="175" t="s">
        <v>456</v>
      </c>
      <c r="C43" s="33" t="s">
        <v>25</v>
      </c>
      <c r="D43" s="301" t="s">
        <v>234</v>
      </c>
      <c r="E43" s="225"/>
      <c r="F43" s="225"/>
      <c r="G43" s="242"/>
      <c r="H43" s="243"/>
      <c r="I43" s="243">
        <f t="shared" ref="I43:N43" si="18">SUM(I44:I49)</f>
        <v>93</v>
      </c>
      <c r="J43" s="294"/>
      <c r="K43" s="107">
        <f t="shared" si="18"/>
        <v>93</v>
      </c>
      <c r="L43" s="109"/>
      <c r="M43" s="109">
        <f t="shared" si="18"/>
        <v>93</v>
      </c>
      <c r="N43" s="109">
        <f t="shared" si="18"/>
        <v>12</v>
      </c>
      <c r="O43" s="109">
        <f>SUM(O44:O49)</f>
        <v>12</v>
      </c>
      <c r="P43" s="110"/>
      <c r="Q43" s="106"/>
      <c r="R43" s="120"/>
      <c r="S43" s="64"/>
      <c r="T43" s="130"/>
      <c r="U43" s="64"/>
      <c r="V43" s="65"/>
      <c r="W43" s="64"/>
      <c r="X43" s="130"/>
      <c r="Y43" s="64"/>
      <c r="Z43" s="64"/>
      <c r="AA43" s="194"/>
    </row>
    <row r="44" spans="1:27" s="115" customFormat="1" ht="12">
      <c r="A44" s="52">
        <v>11</v>
      </c>
      <c r="B44" s="193" t="s">
        <v>369</v>
      </c>
      <c r="C44" s="34" t="s">
        <v>26</v>
      </c>
      <c r="D44" s="302" t="s">
        <v>129</v>
      </c>
      <c r="E44" s="226" t="s">
        <v>118</v>
      </c>
      <c r="F44" s="236" t="s">
        <v>301</v>
      </c>
      <c r="G44" s="235"/>
      <c r="H44" s="132"/>
      <c r="I44" s="132">
        <v>15</v>
      </c>
      <c r="J44" s="133"/>
      <c r="K44" s="116">
        <f>SUM(G44:J44)</f>
        <v>15</v>
      </c>
      <c r="L44" s="49"/>
      <c r="M44" s="117">
        <f t="shared" ref="M44:M46" si="19">L44+K44</f>
        <v>15</v>
      </c>
      <c r="N44" s="134">
        <v>2</v>
      </c>
      <c r="O44" s="134">
        <f>N44</f>
        <v>2</v>
      </c>
      <c r="P44" s="118"/>
      <c r="Q44" s="50">
        <v>40</v>
      </c>
      <c r="R44" s="56" t="s">
        <v>166</v>
      </c>
      <c r="S44" s="52">
        <v>60</v>
      </c>
      <c r="T44" s="56" t="s">
        <v>164</v>
      </c>
      <c r="U44" s="52"/>
      <c r="V44" s="55"/>
      <c r="W44" s="52">
        <v>100</v>
      </c>
      <c r="X44" s="51" t="s">
        <v>164</v>
      </c>
      <c r="Y44" s="52"/>
      <c r="Z44" s="52"/>
      <c r="AA44" s="4" t="s">
        <v>310</v>
      </c>
    </row>
    <row r="45" spans="1:27" s="115" customFormat="1" ht="12">
      <c r="A45" s="52">
        <v>12</v>
      </c>
      <c r="B45" s="193" t="s">
        <v>370</v>
      </c>
      <c r="C45" s="34" t="s">
        <v>27</v>
      </c>
      <c r="D45" s="302" t="s">
        <v>130</v>
      </c>
      <c r="E45" s="226" t="s">
        <v>118</v>
      </c>
      <c r="F45" s="236" t="s">
        <v>301</v>
      </c>
      <c r="G45" s="235"/>
      <c r="H45" s="132"/>
      <c r="I45" s="132">
        <v>15</v>
      </c>
      <c r="J45" s="133"/>
      <c r="K45" s="116">
        <f t="shared" ref="K45:K46" si="20">SUM(G45:J45)</f>
        <v>15</v>
      </c>
      <c r="L45" s="49"/>
      <c r="M45" s="117">
        <f t="shared" si="19"/>
        <v>15</v>
      </c>
      <c r="N45" s="134">
        <v>2</v>
      </c>
      <c r="O45" s="134">
        <f t="shared" ref="O45:O46" si="21">N45</f>
        <v>2</v>
      </c>
      <c r="P45" s="118"/>
      <c r="Q45" s="50">
        <v>40</v>
      </c>
      <c r="R45" s="56" t="s">
        <v>166</v>
      </c>
      <c r="S45" s="52">
        <v>60</v>
      </c>
      <c r="T45" s="56" t="s">
        <v>164</v>
      </c>
      <c r="U45" s="52"/>
      <c r="V45" s="55"/>
      <c r="W45" s="52">
        <v>100</v>
      </c>
      <c r="X45" s="51" t="s">
        <v>164</v>
      </c>
      <c r="Y45" s="52"/>
      <c r="Z45" s="52"/>
      <c r="AA45" s="4" t="s">
        <v>311</v>
      </c>
    </row>
    <row r="46" spans="1:27" s="115" customFormat="1" ht="22.5">
      <c r="A46" s="52">
        <v>13</v>
      </c>
      <c r="B46" s="193" t="s">
        <v>371</v>
      </c>
      <c r="C46" s="34" t="s">
        <v>73</v>
      </c>
      <c r="D46" s="302" t="s">
        <v>131</v>
      </c>
      <c r="E46" s="226" t="s">
        <v>118</v>
      </c>
      <c r="F46" s="236" t="s">
        <v>301</v>
      </c>
      <c r="G46" s="234"/>
      <c r="H46" s="132"/>
      <c r="I46" s="132">
        <v>15</v>
      </c>
      <c r="J46" s="133"/>
      <c r="K46" s="116">
        <f t="shared" si="20"/>
        <v>15</v>
      </c>
      <c r="L46" s="49"/>
      <c r="M46" s="117">
        <f t="shared" si="19"/>
        <v>15</v>
      </c>
      <c r="N46" s="134">
        <v>2</v>
      </c>
      <c r="O46" s="134">
        <f t="shared" si="21"/>
        <v>2</v>
      </c>
      <c r="P46" s="118"/>
      <c r="Q46" s="50">
        <v>40</v>
      </c>
      <c r="R46" s="56" t="s">
        <v>168</v>
      </c>
      <c r="S46" s="52">
        <v>60</v>
      </c>
      <c r="T46" s="56" t="s">
        <v>169</v>
      </c>
      <c r="U46" s="52"/>
      <c r="V46" s="55"/>
      <c r="W46" s="52">
        <v>100</v>
      </c>
      <c r="X46" s="51" t="s">
        <v>180</v>
      </c>
      <c r="Y46" s="52"/>
      <c r="Z46" s="52"/>
      <c r="AA46" s="4" t="s">
        <v>312</v>
      </c>
    </row>
    <row r="47" spans="1:27" s="115" customFormat="1" ht="33.75">
      <c r="A47" s="52">
        <v>23</v>
      </c>
      <c r="B47" s="193" t="s">
        <v>388</v>
      </c>
      <c r="C47" s="34" t="s">
        <v>39</v>
      </c>
      <c r="D47" s="302" t="s">
        <v>139</v>
      </c>
      <c r="E47" s="226" t="s">
        <v>118</v>
      </c>
      <c r="F47" s="237" t="s">
        <v>302</v>
      </c>
      <c r="G47" s="235"/>
      <c r="H47" s="132"/>
      <c r="I47" s="132">
        <v>15</v>
      </c>
      <c r="J47" s="133"/>
      <c r="K47" s="116">
        <f>SUM(G47:J47)</f>
        <v>15</v>
      </c>
      <c r="L47" s="49"/>
      <c r="M47" s="117">
        <f t="shared" ref="M47:M49" si="22">L47+K47</f>
        <v>15</v>
      </c>
      <c r="N47" s="134">
        <v>2</v>
      </c>
      <c r="O47" s="49">
        <f t="shared" ref="O47:O49" si="23">N47</f>
        <v>2</v>
      </c>
      <c r="P47" s="118"/>
      <c r="Q47" s="50">
        <v>40</v>
      </c>
      <c r="R47" s="119" t="s">
        <v>175</v>
      </c>
      <c r="S47" s="52">
        <v>60</v>
      </c>
      <c r="T47" s="56" t="s">
        <v>176</v>
      </c>
      <c r="U47" s="52"/>
      <c r="V47" s="55"/>
      <c r="W47" s="52"/>
      <c r="X47" s="51"/>
      <c r="Y47" s="52"/>
      <c r="Z47" s="52"/>
      <c r="AA47" s="4" t="s">
        <v>327</v>
      </c>
    </row>
    <row r="48" spans="1:27" s="115" customFormat="1" ht="22.5">
      <c r="A48" s="52">
        <v>24</v>
      </c>
      <c r="B48" s="193" t="s">
        <v>389</v>
      </c>
      <c r="C48" s="34" t="s">
        <v>40</v>
      </c>
      <c r="D48" s="302" t="s">
        <v>183</v>
      </c>
      <c r="E48" s="226" t="s">
        <v>118</v>
      </c>
      <c r="F48" s="237" t="s">
        <v>302</v>
      </c>
      <c r="G48" s="235"/>
      <c r="H48" s="132"/>
      <c r="I48" s="132">
        <v>15</v>
      </c>
      <c r="J48" s="133"/>
      <c r="K48" s="116">
        <f t="shared" ref="K48:K49" si="24">SUM(G48:J48)</f>
        <v>15</v>
      </c>
      <c r="L48" s="49"/>
      <c r="M48" s="117">
        <f t="shared" si="22"/>
        <v>15</v>
      </c>
      <c r="N48" s="134">
        <v>2</v>
      </c>
      <c r="O48" s="49">
        <f t="shared" si="23"/>
        <v>2</v>
      </c>
      <c r="P48" s="118"/>
      <c r="Q48" s="50">
        <v>40</v>
      </c>
      <c r="R48" s="56" t="s">
        <v>168</v>
      </c>
      <c r="S48" s="52">
        <v>60</v>
      </c>
      <c r="T48" s="56" t="s">
        <v>169</v>
      </c>
      <c r="U48" s="52"/>
      <c r="V48" s="55"/>
      <c r="W48" s="52"/>
      <c r="X48" s="51"/>
      <c r="Y48" s="52"/>
      <c r="Z48" s="52"/>
      <c r="AA48" s="4" t="s">
        <v>328</v>
      </c>
    </row>
    <row r="49" spans="1:27" s="115" customFormat="1" ht="26.25" customHeight="1">
      <c r="A49" s="52">
        <v>25</v>
      </c>
      <c r="B49" s="193" t="s">
        <v>390</v>
      </c>
      <c r="C49" s="34" t="s">
        <v>465</v>
      </c>
      <c r="D49" s="302" t="s">
        <v>289</v>
      </c>
      <c r="E49" s="223" t="s">
        <v>118</v>
      </c>
      <c r="F49" s="237" t="s">
        <v>302</v>
      </c>
      <c r="G49" s="234"/>
      <c r="H49" s="9"/>
      <c r="I49" s="9">
        <v>18</v>
      </c>
      <c r="J49" s="48"/>
      <c r="K49" s="116">
        <f t="shared" si="24"/>
        <v>18</v>
      </c>
      <c r="L49" s="49"/>
      <c r="M49" s="117">
        <f t="shared" si="22"/>
        <v>18</v>
      </c>
      <c r="N49" s="49">
        <v>2</v>
      </c>
      <c r="O49" s="49">
        <f t="shared" si="23"/>
        <v>2</v>
      </c>
      <c r="P49" s="118"/>
      <c r="Q49" s="246"/>
      <c r="R49" s="245" t="s">
        <v>458</v>
      </c>
      <c r="S49" s="88"/>
      <c r="T49" s="88"/>
      <c r="U49" s="52"/>
      <c r="V49" s="55"/>
      <c r="W49" s="52"/>
      <c r="X49" s="245" t="s">
        <v>458</v>
      </c>
      <c r="Y49" s="52"/>
      <c r="Z49" s="52"/>
      <c r="AA49" s="4" t="s">
        <v>329</v>
      </c>
    </row>
    <row r="50" spans="1:27" s="144" customFormat="1" ht="12.75">
      <c r="A50" s="202"/>
      <c r="C50" s="135"/>
      <c r="D50" s="136" t="s">
        <v>276</v>
      </c>
      <c r="E50" s="227"/>
      <c r="F50" s="232"/>
      <c r="G50" s="138">
        <f>G43+G40+G35+G32+G25+G19</f>
        <v>75</v>
      </c>
      <c r="H50" s="139"/>
      <c r="I50" s="139">
        <f>I43+I40+I35+I32+I25+I19</f>
        <v>381</v>
      </c>
      <c r="J50" s="295"/>
      <c r="K50" s="297">
        <f>K43+K40+K35+K32+K25+K19</f>
        <v>456</v>
      </c>
      <c r="L50" s="142"/>
      <c r="M50" s="142">
        <f>M43+M40+M35+M32+M25+M19</f>
        <v>456</v>
      </c>
      <c r="N50" s="142">
        <f>N43+N40+N35+N32+N25+N19</f>
        <v>60</v>
      </c>
      <c r="O50" s="142">
        <f>O43+O40+O35+O32+O25+O19</f>
        <v>60</v>
      </c>
      <c r="P50" s="143"/>
      <c r="Q50" s="85"/>
      <c r="R50" s="85"/>
      <c r="S50" s="85"/>
      <c r="T50" s="85"/>
      <c r="U50" s="85"/>
      <c r="V50" s="86"/>
      <c r="W50" s="85"/>
      <c r="X50" s="85"/>
      <c r="Y50" s="85"/>
      <c r="Z50" s="85"/>
      <c r="AA50" s="115"/>
    </row>
    <row r="51" spans="1:27" s="149" customFormat="1" ht="12.75">
      <c r="A51" s="203"/>
      <c r="D51" s="150" t="s">
        <v>291</v>
      </c>
      <c r="E51" s="228"/>
      <c r="F51" s="233"/>
      <c r="G51" s="152">
        <f>(G43+G40+G35+G32+G25+G19)*1.5</f>
        <v>112.5</v>
      </c>
      <c r="H51" s="153">
        <v>0</v>
      </c>
      <c r="I51" s="153">
        <f>(I43+I40+I35+I32+I25+I19)*2+(4*12)</f>
        <v>810</v>
      </c>
      <c r="J51" s="296">
        <v>0</v>
      </c>
      <c r="K51" s="298">
        <f>SUM(G51:J51)</f>
        <v>922.5</v>
      </c>
      <c r="L51" s="155">
        <v>0</v>
      </c>
      <c r="M51" s="155">
        <f>L51+K51</f>
        <v>922.5</v>
      </c>
      <c r="N51" s="135"/>
      <c r="O51" s="135"/>
      <c r="AA51" s="208"/>
    </row>
    <row r="52" spans="1:27" ht="8.25" customHeight="1"/>
  </sheetData>
  <mergeCells count="22">
    <mergeCell ref="F15:F18"/>
    <mergeCell ref="F4:AA4"/>
    <mergeCell ref="F5:AA9"/>
    <mergeCell ref="F3:AA3"/>
    <mergeCell ref="F2:AA2"/>
    <mergeCell ref="P15:P18"/>
    <mergeCell ref="F1:AA1"/>
    <mergeCell ref="A15:A18"/>
    <mergeCell ref="AA15:AA18"/>
    <mergeCell ref="O15:O18"/>
    <mergeCell ref="M16:M18"/>
    <mergeCell ref="K17:K18"/>
    <mergeCell ref="I17:I18"/>
    <mergeCell ref="G17:G18"/>
    <mergeCell ref="D15:D18"/>
    <mergeCell ref="B15:B18"/>
    <mergeCell ref="N15:N18"/>
    <mergeCell ref="L17:L18"/>
    <mergeCell ref="J17:J18"/>
    <mergeCell ref="H17:H18"/>
    <mergeCell ref="E15:E18"/>
    <mergeCell ref="C15:C18"/>
  </mergeCells>
  <dataValidations count="2">
    <dataValidation type="list" allowBlank="1" showInputMessage="1" showErrorMessage="1" sqref="E41:E42 E26:E31 E33:E34 E44:E49 E20:E24 E36:E39">
      <formula1>"Obligatoire,Optionnel"</formula1>
    </dataValidation>
    <dataValidation type="list" allowBlank="1" showInputMessage="1" showErrorMessage="1" sqref="F26:F31 F33:F34 F20:F24 F36:F39 F41:F42 F44:F49">
      <formula1>"Semestre 1,Semestre 2"</formula1>
    </dataValidation>
  </dataValidations>
  <printOptions horizontalCentered="1"/>
  <pageMargins left="0" right="0" top="0.15748031496062992" bottom="0.15748031496062992" header="0.31496062992125984" footer="0.11811023622047245"/>
  <pageSetup paperSize="8" scale="85" orientation="landscape" r:id="rId1"/>
  <headerFooter>
    <oddHeader>&amp;L&amp;G&amp;R&amp;8Direction de l'Offre de Formation
Réglementation et pilotage opérationnel</oddHeader>
    <oddFooter>&amp;R&amp;6&amp;Z&amp;F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Normal="100" workbookViewId="0">
      <selection activeCell="D36" sqref="D36"/>
    </sheetView>
  </sheetViews>
  <sheetFormatPr baseColWidth="10" defaultColWidth="11.42578125" defaultRowHeight="13.5"/>
  <cols>
    <col min="1" max="1" width="11" style="198" customWidth="1"/>
    <col min="2" max="2" width="11.42578125" style="3"/>
    <col min="3" max="3" width="8.7109375" style="3" customWidth="1"/>
    <col min="4" max="4" width="50" style="3" bestFit="1" customWidth="1"/>
    <col min="5" max="5" width="10.85546875" style="3" customWidth="1"/>
    <col min="6" max="6" width="4.7109375" style="3" customWidth="1"/>
    <col min="7" max="7" width="7.7109375" style="3" customWidth="1"/>
    <col min="8" max="9" width="4.7109375" style="3" customWidth="1"/>
    <col min="10" max="10" width="8.42578125" style="3" customWidth="1"/>
    <col min="11" max="11" width="7.85546875" style="3" customWidth="1"/>
    <col min="12" max="12" width="7" style="3" customWidth="1"/>
    <col min="13" max="14" width="4.7109375" style="3" customWidth="1"/>
    <col min="15" max="15" width="8" style="3" hidden="1" customWidth="1"/>
    <col min="16" max="16" width="5.7109375" style="3" hidden="1" customWidth="1"/>
    <col min="17" max="17" width="15.42578125" style="3" hidden="1" customWidth="1"/>
    <col min="18" max="18" width="5.7109375" style="3" hidden="1" customWidth="1"/>
    <col min="19" max="19" width="13.140625" style="3" hidden="1" customWidth="1"/>
    <col min="20" max="20" width="5.7109375" style="3" hidden="1" customWidth="1"/>
    <col min="21" max="21" width="13.7109375" style="3" hidden="1" customWidth="1"/>
    <col min="22" max="22" width="5.7109375" style="3" hidden="1" customWidth="1"/>
    <col min="23" max="23" width="16" style="3" hidden="1" customWidth="1"/>
    <col min="24" max="24" width="6.7109375" style="3" hidden="1" customWidth="1"/>
    <col min="25" max="25" width="13.7109375" style="3" hidden="1" customWidth="1"/>
    <col min="26" max="26" width="12" style="1" bestFit="1" customWidth="1"/>
    <col min="27" max="16384" width="11.42578125" style="3"/>
  </cols>
  <sheetData>
    <row r="1" spans="1:26" s="40" customFormat="1" ht="20.25" customHeight="1">
      <c r="A1" s="195"/>
      <c r="D1" s="39"/>
      <c r="E1" s="39"/>
      <c r="F1" s="17" t="s">
        <v>30</v>
      </c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57"/>
      <c r="X1" s="57"/>
      <c r="Y1" s="57"/>
    </row>
    <row r="2" spans="1:26" s="1" customFormat="1" ht="15.75" customHeight="1">
      <c r="A2" s="196"/>
      <c r="F2" s="17" t="s">
        <v>65</v>
      </c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58"/>
      <c r="X2" s="58"/>
      <c r="Y2" s="58"/>
    </row>
    <row r="3" spans="1:26" s="2" customFormat="1" ht="15.75" customHeight="1">
      <c r="A3" s="197"/>
      <c r="F3" s="17" t="s">
        <v>277</v>
      </c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59"/>
      <c r="X3" s="59"/>
      <c r="Y3" s="59"/>
    </row>
    <row r="4" spans="1:26" ht="15" customHeight="1">
      <c r="C4" s="35" t="s">
        <v>0</v>
      </c>
      <c r="D4" s="36"/>
      <c r="E4" s="38"/>
      <c r="F4" s="105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60"/>
      <c r="X4" s="60"/>
      <c r="Y4" s="60"/>
    </row>
    <row r="5" spans="1:26" s="43" customFormat="1" ht="18.75" customHeight="1">
      <c r="A5" s="199"/>
      <c r="C5" s="35" t="s">
        <v>1</v>
      </c>
      <c r="D5" s="36"/>
      <c r="E5" s="36"/>
      <c r="F5" s="41" t="s">
        <v>162</v>
      </c>
      <c r="G5" s="42"/>
      <c r="H5" s="42"/>
      <c r="I5" s="42"/>
      <c r="J5" s="42"/>
      <c r="K5" s="42"/>
      <c r="L5" s="42"/>
      <c r="M5" s="41"/>
      <c r="N5" s="41"/>
      <c r="O5" s="41"/>
      <c r="P5" s="42"/>
      <c r="Q5" s="42"/>
      <c r="R5" s="42"/>
      <c r="S5" s="42"/>
      <c r="T5" s="42"/>
      <c r="U5" s="42"/>
      <c r="V5" s="42"/>
      <c r="W5" s="61"/>
      <c r="X5" s="61"/>
      <c r="Y5" s="61"/>
      <c r="Z5" s="206"/>
    </row>
    <row r="6" spans="1:26" s="43" customFormat="1" ht="19.5" customHeight="1">
      <c r="A6" s="199"/>
      <c r="C6" s="7"/>
      <c r="D6" s="6"/>
      <c r="E6" s="6"/>
      <c r="F6" s="41" t="s">
        <v>278</v>
      </c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62"/>
      <c r="X6" s="62"/>
      <c r="Y6" s="62"/>
      <c r="Z6" s="206"/>
    </row>
    <row r="7" spans="1:26" s="43" customFormat="1" ht="19.5" customHeight="1">
      <c r="A7" s="199"/>
      <c r="C7" s="37" t="s">
        <v>28</v>
      </c>
      <c r="D7" s="5"/>
      <c r="E7" s="37" t="s">
        <v>114</v>
      </c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62"/>
      <c r="X7" s="62"/>
      <c r="Y7" s="62"/>
      <c r="Z7" s="206"/>
    </row>
    <row r="8" spans="1:26" s="43" customFormat="1" ht="19.5" customHeight="1">
      <c r="A8" s="199"/>
      <c r="C8" s="164"/>
      <c r="D8" s="165"/>
      <c r="E8" s="164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62"/>
      <c r="X8" s="62"/>
      <c r="Y8" s="62"/>
      <c r="Z8" s="206"/>
    </row>
    <row r="9" spans="1:26" s="166" customFormat="1" ht="19.5" customHeight="1">
      <c r="A9" s="200"/>
      <c r="C9" s="174" t="s">
        <v>293</v>
      </c>
      <c r="D9" s="52" t="s">
        <v>299</v>
      </c>
      <c r="E9" s="168"/>
      <c r="F9" s="169"/>
      <c r="G9" s="169"/>
      <c r="H9" s="169"/>
      <c r="I9" s="169"/>
      <c r="J9" s="169"/>
      <c r="K9" s="169"/>
      <c r="L9" s="169"/>
      <c r="M9" s="169"/>
      <c r="N9" s="169"/>
      <c r="O9" s="169"/>
      <c r="P9" s="169"/>
      <c r="Q9" s="169"/>
      <c r="R9" s="169"/>
      <c r="S9" s="169"/>
      <c r="T9" s="169"/>
      <c r="U9" s="169"/>
      <c r="V9" s="169"/>
      <c r="W9" s="170"/>
      <c r="X9" s="170"/>
      <c r="Y9" s="170"/>
      <c r="Z9" s="207"/>
    </row>
    <row r="10" spans="1:26" s="166" customFormat="1" ht="19.5" customHeight="1">
      <c r="A10" s="200"/>
      <c r="C10" s="174" t="s">
        <v>294</v>
      </c>
      <c r="D10" s="52" t="s">
        <v>296</v>
      </c>
      <c r="E10" s="168"/>
      <c r="F10" s="169"/>
      <c r="G10" s="169"/>
      <c r="H10" s="169"/>
      <c r="I10" s="169"/>
      <c r="J10" s="169"/>
      <c r="K10" s="169"/>
      <c r="L10" s="169"/>
      <c r="M10" s="169"/>
      <c r="N10" s="169"/>
      <c r="O10" s="169"/>
      <c r="P10" s="169"/>
      <c r="Q10" s="169"/>
      <c r="R10" s="169"/>
      <c r="S10" s="169"/>
      <c r="T10" s="169"/>
      <c r="U10" s="169"/>
      <c r="V10" s="169"/>
      <c r="W10" s="170"/>
      <c r="X10" s="170"/>
      <c r="Y10" s="170"/>
      <c r="Z10" s="207"/>
    </row>
    <row r="11" spans="1:26" s="166" customFormat="1" ht="19.5" customHeight="1">
      <c r="A11" s="200"/>
      <c r="C11" s="174" t="s">
        <v>295</v>
      </c>
      <c r="D11" s="52" t="s">
        <v>357</v>
      </c>
      <c r="E11" s="168"/>
      <c r="F11" s="169"/>
      <c r="G11" s="169"/>
      <c r="H11" s="169"/>
      <c r="I11" s="169"/>
      <c r="J11" s="169"/>
      <c r="K11" s="169"/>
      <c r="L11" s="169"/>
      <c r="M11" s="169"/>
      <c r="N11" s="169"/>
      <c r="O11" s="169"/>
      <c r="P11" s="169"/>
      <c r="Q11" s="169"/>
      <c r="R11" s="169"/>
      <c r="S11" s="169"/>
      <c r="T11" s="169"/>
      <c r="U11" s="169"/>
      <c r="V11" s="169"/>
      <c r="W11" s="170"/>
      <c r="X11" s="170"/>
      <c r="Y11" s="170"/>
      <c r="Z11" s="207"/>
    </row>
    <row r="12" spans="1:26" s="115" customFormat="1" ht="18.75" customHeight="1">
      <c r="A12" s="201"/>
      <c r="M12" s="172"/>
      <c r="N12" s="172"/>
      <c r="O12" s="172"/>
      <c r="W12" s="173"/>
      <c r="X12" s="173"/>
      <c r="Y12" s="173"/>
    </row>
    <row r="13" spans="1:26" s="90" customFormat="1" ht="12">
      <c r="A13" s="253" t="s">
        <v>428</v>
      </c>
      <c r="B13" s="266" t="s">
        <v>300</v>
      </c>
      <c r="C13" s="260" t="s">
        <v>292</v>
      </c>
      <c r="D13" s="285" t="s">
        <v>236</v>
      </c>
      <c r="E13" s="256" t="s">
        <v>6</v>
      </c>
      <c r="F13" s="26" t="s">
        <v>10</v>
      </c>
      <c r="G13" s="21"/>
      <c r="H13" s="21"/>
      <c r="I13" s="21"/>
      <c r="J13" s="21"/>
      <c r="K13" s="21"/>
      <c r="L13" s="22"/>
      <c r="M13" s="256" t="s">
        <v>70</v>
      </c>
      <c r="N13" s="256" t="s">
        <v>77</v>
      </c>
      <c r="O13" s="256" t="s">
        <v>71</v>
      </c>
      <c r="P13" s="23" t="s">
        <v>7</v>
      </c>
      <c r="Q13" s="23"/>
      <c r="R13" s="21"/>
      <c r="S13" s="21"/>
      <c r="T13" s="21"/>
      <c r="U13" s="21"/>
      <c r="V13" s="21"/>
      <c r="W13" s="21"/>
      <c r="X13" s="21"/>
      <c r="Y13" s="21"/>
      <c r="Z13" s="255" t="s">
        <v>304</v>
      </c>
    </row>
    <row r="14" spans="1:26" s="90" customFormat="1" ht="24">
      <c r="A14" s="254"/>
      <c r="B14" s="266"/>
      <c r="C14" s="279"/>
      <c r="D14" s="286"/>
      <c r="E14" s="274"/>
      <c r="F14" s="26" t="s">
        <v>8</v>
      </c>
      <c r="G14" s="21"/>
      <c r="H14" s="21"/>
      <c r="I14" s="21"/>
      <c r="J14" s="22"/>
      <c r="K14" s="91" t="s">
        <v>69</v>
      </c>
      <c r="L14" s="256" t="s">
        <v>66</v>
      </c>
      <c r="M14" s="274"/>
      <c r="N14" s="274"/>
      <c r="O14" s="274"/>
      <c r="P14" s="23" t="s">
        <v>20</v>
      </c>
      <c r="Q14" s="23"/>
      <c r="R14" s="21"/>
      <c r="S14" s="22"/>
      <c r="T14" s="22"/>
      <c r="U14" s="24"/>
      <c r="V14" s="44" t="s">
        <v>67</v>
      </c>
      <c r="W14" s="23"/>
      <c r="X14" s="25"/>
      <c r="Y14" s="25"/>
      <c r="Z14" s="255"/>
    </row>
    <row r="15" spans="1:26" s="90" customFormat="1" ht="12">
      <c r="A15" s="254"/>
      <c r="B15" s="266"/>
      <c r="C15" s="279"/>
      <c r="D15" s="286"/>
      <c r="E15" s="274"/>
      <c r="F15" s="276" t="s">
        <v>2</v>
      </c>
      <c r="G15" s="260" t="s">
        <v>3</v>
      </c>
      <c r="H15" s="260" t="s">
        <v>4</v>
      </c>
      <c r="I15" s="267" t="s">
        <v>5</v>
      </c>
      <c r="J15" s="258" t="s">
        <v>11</v>
      </c>
      <c r="K15" s="256" t="s">
        <v>9</v>
      </c>
      <c r="L15" s="274"/>
      <c r="M15" s="274"/>
      <c r="N15" s="274"/>
      <c r="O15" s="274"/>
      <c r="P15" s="26" t="s">
        <v>21</v>
      </c>
      <c r="Q15" s="26"/>
      <c r="R15" s="21"/>
      <c r="S15" s="22"/>
      <c r="T15" s="22"/>
      <c r="U15" s="24"/>
      <c r="V15" s="27" t="s">
        <v>21</v>
      </c>
      <c r="W15" s="26"/>
      <c r="X15" s="21"/>
      <c r="Y15" s="21"/>
      <c r="Z15" s="255"/>
    </row>
    <row r="16" spans="1:26" s="90" customFormat="1" ht="12">
      <c r="A16" s="254"/>
      <c r="B16" s="266"/>
      <c r="C16" s="279"/>
      <c r="D16" s="286"/>
      <c r="E16" s="274"/>
      <c r="F16" s="277"/>
      <c r="G16" s="279"/>
      <c r="H16" s="279"/>
      <c r="I16" s="281"/>
      <c r="J16" s="283"/>
      <c r="K16" s="274"/>
      <c r="L16" s="274"/>
      <c r="M16" s="274"/>
      <c r="N16" s="274"/>
      <c r="O16" s="274"/>
      <c r="P16" s="28" t="s">
        <v>31</v>
      </c>
      <c r="Q16" s="29"/>
      <c r="R16" s="21" t="s">
        <v>22</v>
      </c>
      <c r="S16" s="22"/>
      <c r="T16" s="45" t="s">
        <v>32</v>
      </c>
      <c r="U16" s="46"/>
      <c r="V16" s="27" t="s">
        <v>68</v>
      </c>
      <c r="W16" s="22"/>
      <c r="X16" s="47" t="s">
        <v>32</v>
      </c>
      <c r="Y16" s="21"/>
      <c r="Z16" s="255"/>
    </row>
    <row r="17" spans="1:26" s="90" customFormat="1" ht="12">
      <c r="A17" s="254"/>
      <c r="B17" s="266"/>
      <c r="C17" s="280"/>
      <c r="D17" s="287"/>
      <c r="E17" s="275"/>
      <c r="F17" s="278"/>
      <c r="G17" s="280"/>
      <c r="H17" s="280"/>
      <c r="I17" s="282"/>
      <c r="J17" s="284"/>
      <c r="K17" s="275"/>
      <c r="L17" s="275"/>
      <c r="M17" s="275"/>
      <c r="N17" s="275"/>
      <c r="O17" s="275"/>
      <c r="P17" s="30" t="s">
        <v>23</v>
      </c>
      <c r="Q17" s="31" t="s">
        <v>24</v>
      </c>
      <c r="R17" s="30" t="s">
        <v>23</v>
      </c>
      <c r="S17" s="31" t="s">
        <v>24</v>
      </c>
      <c r="T17" s="30" t="s">
        <v>23</v>
      </c>
      <c r="U17" s="31" t="s">
        <v>24</v>
      </c>
      <c r="V17" s="32" t="s">
        <v>23</v>
      </c>
      <c r="W17" s="31" t="s">
        <v>24</v>
      </c>
      <c r="X17" s="30" t="s">
        <v>23</v>
      </c>
      <c r="Y17" s="30" t="s">
        <v>24</v>
      </c>
      <c r="Z17" s="255"/>
    </row>
    <row r="18" spans="1:26" s="183" customFormat="1" ht="20.100000000000001" customHeight="1">
      <c r="A18" s="194"/>
      <c r="B18" s="192" t="s">
        <v>372</v>
      </c>
      <c r="C18" s="176"/>
      <c r="D18" s="177" t="s">
        <v>302</v>
      </c>
      <c r="E18" s="178"/>
      <c r="F18" s="179"/>
      <c r="G18" s="179"/>
      <c r="H18" s="179"/>
      <c r="I18" s="180"/>
      <c r="J18" s="181"/>
      <c r="K18" s="182"/>
      <c r="L18" s="182"/>
      <c r="M18" s="178"/>
      <c r="N18" s="178"/>
      <c r="O18" s="182"/>
      <c r="P18" s="184"/>
      <c r="Q18" s="185"/>
      <c r="R18" s="186"/>
      <c r="S18" s="187"/>
      <c r="T18" s="187"/>
      <c r="U18" s="185"/>
      <c r="V18" s="188"/>
      <c r="W18" s="187"/>
      <c r="X18" s="186"/>
      <c r="Y18" s="186"/>
      <c r="Z18" s="186" t="s">
        <v>356</v>
      </c>
    </row>
    <row r="19" spans="1:26" s="115" customFormat="1" ht="24">
      <c r="A19" s="194"/>
      <c r="B19" s="175" t="s">
        <v>373</v>
      </c>
      <c r="C19" s="33" t="s">
        <v>33</v>
      </c>
      <c r="D19" s="66" t="s">
        <v>237</v>
      </c>
      <c r="E19" s="71"/>
      <c r="F19" s="106">
        <f t="shared" ref="F19:K19" si="0">SUM(F20:F23)</f>
        <v>45</v>
      </c>
      <c r="G19" s="106">
        <f t="shared" si="0"/>
        <v>0</v>
      </c>
      <c r="H19" s="106">
        <f t="shared" si="0"/>
        <v>0</v>
      </c>
      <c r="I19" s="106">
        <f t="shared" si="0"/>
        <v>0</v>
      </c>
      <c r="J19" s="107">
        <f t="shared" si="0"/>
        <v>45</v>
      </c>
      <c r="K19" s="107">
        <f t="shared" si="0"/>
        <v>0</v>
      </c>
      <c r="L19" s="107">
        <f>SUM(L20:L23)</f>
        <v>45</v>
      </c>
      <c r="M19" s="108"/>
      <c r="N19" s="109">
        <f>SUM(N20:N23)</f>
        <v>6</v>
      </c>
      <c r="O19" s="110"/>
      <c r="P19" s="106"/>
      <c r="Q19" s="106"/>
      <c r="R19" s="64"/>
      <c r="S19" s="111"/>
      <c r="T19" s="112"/>
      <c r="U19" s="113"/>
      <c r="V19" s="114"/>
      <c r="W19" s="64"/>
      <c r="X19" s="64"/>
      <c r="Y19" s="64"/>
      <c r="Z19" s="194"/>
    </row>
    <row r="20" spans="1:26" s="115" customFormat="1" ht="20.100000000000001" customHeight="1">
      <c r="A20" s="52">
        <v>14</v>
      </c>
      <c r="B20" s="193" t="s">
        <v>374</v>
      </c>
      <c r="C20" s="34" t="s">
        <v>34</v>
      </c>
      <c r="D20" s="67" t="s">
        <v>132</v>
      </c>
      <c r="E20" s="72" t="s">
        <v>118</v>
      </c>
      <c r="F20" s="69">
        <v>15</v>
      </c>
      <c r="G20" s="9"/>
      <c r="H20" s="9"/>
      <c r="I20" s="48"/>
      <c r="J20" s="116">
        <f>SUM(F20:I20)</f>
        <v>15</v>
      </c>
      <c r="K20" s="49"/>
      <c r="L20" s="117">
        <f>K20+J20</f>
        <v>15</v>
      </c>
      <c r="M20" s="49">
        <v>2</v>
      </c>
      <c r="N20" s="49">
        <f>M20</f>
        <v>2</v>
      </c>
      <c r="O20" s="118"/>
      <c r="P20" s="50"/>
      <c r="Q20" s="51"/>
      <c r="R20" s="52">
        <v>100</v>
      </c>
      <c r="S20" s="56" t="s">
        <v>164</v>
      </c>
      <c r="T20" s="52"/>
      <c r="U20" s="53"/>
      <c r="V20" s="52">
        <v>100</v>
      </c>
      <c r="W20" s="56" t="s">
        <v>164</v>
      </c>
      <c r="X20" s="52"/>
      <c r="Y20" s="52"/>
      <c r="Z20" s="4" t="s">
        <v>319</v>
      </c>
    </row>
    <row r="21" spans="1:26" s="115" customFormat="1" ht="20.100000000000001" customHeight="1">
      <c r="A21" s="52">
        <v>15</v>
      </c>
      <c r="B21" s="193" t="s">
        <v>375</v>
      </c>
      <c r="C21" s="34" t="s">
        <v>35</v>
      </c>
      <c r="D21" s="67" t="s">
        <v>133</v>
      </c>
      <c r="E21" s="72" t="s">
        <v>118</v>
      </c>
      <c r="F21" s="69">
        <v>15</v>
      </c>
      <c r="G21" s="9"/>
      <c r="H21" s="9"/>
      <c r="I21" s="48"/>
      <c r="J21" s="116">
        <f t="shared" ref="J21:J23" si="1">SUM(F21:I21)</f>
        <v>15</v>
      </c>
      <c r="K21" s="49"/>
      <c r="L21" s="117">
        <f t="shared" ref="L21:L22" si="2">K21+J21</f>
        <v>15</v>
      </c>
      <c r="M21" s="49">
        <v>2</v>
      </c>
      <c r="N21" s="49">
        <f t="shared" ref="N21:N22" si="3">M21</f>
        <v>2</v>
      </c>
      <c r="O21" s="118"/>
      <c r="P21" s="50"/>
      <c r="Q21" s="51"/>
      <c r="R21" s="52">
        <v>100</v>
      </c>
      <c r="S21" s="56" t="s">
        <v>164</v>
      </c>
      <c r="T21" s="52"/>
      <c r="U21" s="53"/>
      <c r="V21" s="52">
        <v>100</v>
      </c>
      <c r="W21" s="56" t="s">
        <v>164</v>
      </c>
      <c r="X21" s="52"/>
      <c r="Y21" s="54"/>
      <c r="Z21" s="4" t="s">
        <v>320</v>
      </c>
    </row>
    <row r="22" spans="1:26" s="115" customFormat="1" ht="20.100000000000001" customHeight="1">
      <c r="A22" s="52">
        <v>16</v>
      </c>
      <c r="B22" s="193" t="s">
        <v>376</v>
      </c>
      <c r="C22" s="34" t="s">
        <v>36</v>
      </c>
      <c r="D22" s="67" t="s">
        <v>134</v>
      </c>
      <c r="E22" s="72" t="s">
        <v>118</v>
      </c>
      <c r="F22" s="69">
        <v>15</v>
      </c>
      <c r="G22" s="9"/>
      <c r="H22" s="9"/>
      <c r="I22" s="48"/>
      <c r="J22" s="116">
        <f t="shared" si="1"/>
        <v>15</v>
      </c>
      <c r="K22" s="49"/>
      <c r="L22" s="117">
        <f t="shared" si="2"/>
        <v>15</v>
      </c>
      <c r="M22" s="49">
        <v>2</v>
      </c>
      <c r="N22" s="49">
        <f t="shared" si="3"/>
        <v>2</v>
      </c>
      <c r="O22" s="118"/>
      <c r="P22" s="50"/>
      <c r="Q22" s="51"/>
      <c r="R22" s="52">
        <v>100</v>
      </c>
      <c r="S22" s="56" t="s">
        <v>164</v>
      </c>
      <c r="T22" s="52"/>
      <c r="U22" s="53"/>
      <c r="V22" s="52"/>
      <c r="W22" s="56"/>
      <c r="X22" s="52"/>
      <c r="Y22" s="52"/>
      <c r="Z22" s="4" t="s">
        <v>321</v>
      </c>
    </row>
    <row r="23" spans="1:26" s="115" customFormat="1" ht="20.100000000000001" hidden="1" customHeight="1">
      <c r="A23" s="52"/>
      <c r="B23" s="88"/>
      <c r="C23" s="34" t="s">
        <v>37</v>
      </c>
      <c r="D23" s="67"/>
      <c r="E23" s="72"/>
      <c r="F23" s="69"/>
      <c r="G23" s="9"/>
      <c r="H23" s="9"/>
      <c r="I23" s="48"/>
      <c r="J23" s="116">
        <f t="shared" si="1"/>
        <v>0</v>
      </c>
      <c r="K23" s="49"/>
      <c r="L23" s="117">
        <f t="shared" ref="L23" si="4">K23+J23</f>
        <v>0</v>
      </c>
      <c r="M23" s="49"/>
      <c r="N23" s="49"/>
      <c r="O23" s="118"/>
      <c r="P23" s="50"/>
      <c r="Q23" s="51"/>
      <c r="R23" s="52"/>
      <c r="S23" s="56"/>
      <c r="T23" s="52"/>
      <c r="U23" s="53"/>
      <c r="V23" s="52"/>
      <c r="W23" s="51"/>
      <c r="X23" s="52"/>
      <c r="Y23" s="52"/>
      <c r="Z23" s="88"/>
    </row>
    <row r="24" spans="1:26" s="115" customFormat="1" ht="24">
      <c r="A24" s="194"/>
      <c r="B24" s="175" t="s">
        <v>377</v>
      </c>
      <c r="C24" s="33" t="s">
        <v>78</v>
      </c>
      <c r="D24" s="66" t="s">
        <v>140</v>
      </c>
      <c r="E24" s="71"/>
      <c r="F24" s="106">
        <f t="shared" ref="F24:N24" si="5">SUM(F25:F28)</f>
        <v>0</v>
      </c>
      <c r="G24" s="106">
        <f t="shared" si="5"/>
        <v>0</v>
      </c>
      <c r="H24" s="106">
        <f t="shared" si="5"/>
        <v>72</v>
      </c>
      <c r="I24" s="106">
        <f t="shared" si="5"/>
        <v>0</v>
      </c>
      <c r="J24" s="107">
        <f t="shared" si="5"/>
        <v>72</v>
      </c>
      <c r="K24" s="107">
        <f t="shared" si="5"/>
        <v>0</v>
      </c>
      <c r="L24" s="107">
        <f t="shared" si="5"/>
        <v>72</v>
      </c>
      <c r="M24" s="108"/>
      <c r="N24" s="109">
        <f t="shared" si="5"/>
        <v>9</v>
      </c>
      <c r="O24" s="110"/>
      <c r="P24" s="106"/>
      <c r="Q24" s="106"/>
      <c r="R24" s="64"/>
      <c r="S24" s="120"/>
      <c r="T24" s="64"/>
      <c r="U24" s="121"/>
      <c r="V24" s="64"/>
      <c r="W24" s="122"/>
      <c r="X24" s="64"/>
      <c r="Y24" s="64"/>
      <c r="Z24" s="194"/>
    </row>
    <row r="25" spans="1:26" s="115" customFormat="1" ht="20.100000000000001" customHeight="1">
      <c r="A25" s="52">
        <v>17</v>
      </c>
      <c r="B25" s="193" t="s">
        <v>378</v>
      </c>
      <c r="C25" s="34" t="s">
        <v>79</v>
      </c>
      <c r="D25" s="67" t="s">
        <v>135</v>
      </c>
      <c r="E25" s="72" t="s">
        <v>118</v>
      </c>
      <c r="F25" s="69"/>
      <c r="G25" s="9"/>
      <c r="H25" s="9">
        <v>24</v>
      </c>
      <c r="I25" s="48"/>
      <c r="J25" s="116">
        <f>SUM(F25:I25)</f>
        <v>24</v>
      </c>
      <c r="K25" s="49"/>
      <c r="L25" s="117">
        <f t="shared" ref="L25:L27" si="6">K25+J25</f>
        <v>24</v>
      </c>
      <c r="M25" s="49">
        <v>3</v>
      </c>
      <c r="N25" s="49">
        <f t="shared" ref="N25:N27" si="7">M25</f>
        <v>3</v>
      </c>
      <c r="O25" s="118"/>
      <c r="P25" s="50">
        <v>100</v>
      </c>
      <c r="Q25" s="56" t="s">
        <v>165</v>
      </c>
      <c r="R25" s="52"/>
      <c r="S25" s="56"/>
      <c r="T25" s="52"/>
      <c r="U25" s="53"/>
      <c r="V25" s="52">
        <v>40</v>
      </c>
      <c r="W25" s="56" t="s">
        <v>239</v>
      </c>
      <c r="X25" s="52">
        <v>60</v>
      </c>
      <c r="Y25" s="54" t="s">
        <v>182</v>
      </c>
      <c r="Z25" s="4" t="s">
        <v>322</v>
      </c>
    </row>
    <row r="26" spans="1:26" s="115" customFormat="1" ht="20.100000000000001" customHeight="1">
      <c r="A26" s="52">
        <v>18</v>
      </c>
      <c r="B26" s="193" t="s">
        <v>379</v>
      </c>
      <c r="C26" s="34" t="s">
        <v>80</v>
      </c>
      <c r="D26" s="67" t="s">
        <v>136</v>
      </c>
      <c r="E26" s="72" t="s">
        <v>118</v>
      </c>
      <c r="F26" s="69"/>
      <c r="G26" s="9"/>
      <c r="H26" s="9">
        <v>24</v>
      </c>
      <c r="I26" s="48"/>
      <c r="J26" s="116">
        <f t="shared" ref="J26:J28" si="8">SUM(F26:I26)</f>
        <v>24</v>
      </c>
      <c r="K26" s="49"/>
      <c r="L26" s="117">
        <f t="shared" si="6"/>
        <v>24</v>
      </c>
      <c r="M26" s="49">
        <v>3</v>
      </c>
      <c r="N26" s="49">
        <f t="shared" si="7"/>
        <v>3</v>
      </c>
      <c r="O26" s="118"/>
      <c r="P26" s="50">
        <v>100</v>
      </c>
      <c r="Q26" s="56" t="s">
        <v>165</v>
      </c>
      <c r="R26" s="52"/>
      <c r="S26" s="56"/>
      <c r="T26" s="52"/>
      <c r="U26" s="53"/>
      <c r="V26" s="52">
        <v>40</v>
      </c>
      <c r="W26" s="56" t="s">
        <v>238</v>
      </c>
      <c r="X26" s="52">
        <v>60</v>
      </c>
      <c r="Y26" s="54" t="s">
        <v>182</v>
      </c>
      <c r="Z26" s="4" t="s">
        <v>323</v>
      </c>
    </row>
    <row r="27" spans="1:26" s="115" customFormat="1" ht="20.100000000000001" customHeight="1">
      <c r="A27" s="52">
        <v>19</v>
      </c>
      <c r="B27" s="193" t="s">
        <v>380</v>
      </c>
      <c r="C27" s="34" t="s">
        <v>81</v>
      </c>
      <c r="D27" s="67" t="s">
        <v>137</v>
      </c>
      <c r="E27" s="72" t="s">
        <v>118</v>
      </c>
      <c r="F27" s="69"/>
      <c r="G27" s="9"/>
      <c r="H27" s="9">
        <v>24</v>
      </c>
      <c r="I27" s="48"/>
      <c r="J27" s="116">
        <f t="shared" si="8"/>
        <v>24</v>
      </c>
      <c r="K27" s="49"/>
      <c r="L27" s="117">
        <f t="shared" si="6"/>
        <v>24</v>
      </c>
      <c r="M27" s="49">
        <v>3</v>
      </c>
      <c r="N27" s="49">
        <f t="shared" si="7"/>
        <v>3</v>
      </c>
      <c r="O27" s="118"/>
      <c r="P27" s="50">
        <v>100</v>
      </c>
      <c r="Q27" s="56" t="s">
        <v>165</v>
      </c>
      <c r="R27" s="52"/>
      <c r="S27" s="56"/>
      <c r="T27" s="52"/>
      <c r="U27" s="53"/>
      <c r="V27" s="52">
        <v>40</v>
      </c>
      <c r="W27" s="56" t="s">
        <v>239</v>
      </c>
      <c r="X27" s="52">
        <v>60</v>
      </c>
      <c r="Y27" s="54" t="s">
        <v>182</v>
      </c>
      <c r="Z27" s="4" t="s">
        <v>324</v>
      </c>
    </row>
    <row r="28" spans="1:26" s="115" customFormat="1" ht="20.100000000000001" hidden="1" customHeight="1">
      <c r="A28" s="52"/>
      <c r="B28" s="88"/>
      <c r="C28" s="34" t="s">
        <v>82</v>
      </c>
      <c r="D28" s="67"/>
      <c r="E28" s="72"/>
      <c r="F28" s="69"/>
      <c r="G28" s="9"/>
      <c r="H28" s="9"/>
      <c r="I28" s="48"/>
      <c r="J28" s="116">
        <f t="shared" si="8"/>
        <v>0</v>
      </c>
      <c r="K28" s="49"/>
      <c r="L28" s="117">
        <f t="shared" ref="L28" si="9">(K28+J28)*2</f>
        <v>0</v>
      </c>
      <c r="M28" s="49"/>
      <c r="N28" s="49"/>
      <c r="O28" s="118"/>
      <c r="P28" s="50"/>
      <c r="Q28" s="119"/>
      <c r="R28" s="52"/>
      <c r="S28" s="56"/>
      <c r="T28" s="52"/>
      <c r="U28" s="53"/>
      <c r="V28" s="52"/>
      <c r="W28" s="56"/>
      <c r="X28" s="52"/>
      <c r="Y28" s="52"/>
      <c r="Z28" s="88"/>
    </row>
    <row r="29" spans="1:26" s="115" customFormat="1" ht="24">
      <c r="A29" s="194"/>
      <c r="B29" s="175" t="s">
        <v>381</v>
      </c>
      <c r="C29" s="33" t="s">
        <v>83</v>
      </c>
      <c r="D29" s="66" t="s">
        <v>122</v>
      </c>
      <c r="E29" s="71"/>
      <c r="F29" s="106">
        <f t="shared" ref="F29:N29" si="10">SUM(F30:F31)</f>
        <v>0</v>
      </c>
      <c r="G29" s="106">
        <f t="shared" si="10"/>
        <v>0</v>
      </c>
      <c r="H29" s="106">
        <f t="shared" si="10"/>
        <v>0</v>
      </c>
      <c r="I29" s="106">
        <f t="shared" si="10"/>
        <v>0</v>
      </c>
      <c r="J29" s="107">
        <f t="shared" si="10"/>
        <v>0</v>
      </c>
      <c r="K29" s="107">
        <f t="shared" si="10"/>
        <v>0</v>
      </c>
      <c r="L29" s="107">
        <f t="shared" si="10"/>
        <v>0</v>
      </c>
      <c r="M29" s="108"/>
      <c r="N29" s="109">
        <f t="shared" si="10"/>
        <v>4</v>
      </c>
      <c r="O29" s="110"/>
      <c r="P29" s="106"/>
      <c r="Q29" s="106"/>
      <c r="R29" s="64"/>
      <c r="S29" s="120"/>
      <c r="T29" s="64"/>
      <c r="U29" s="121"/>
      <c r="V29" s="64"/>
      <c r="W29" s="122"/>
      <c r="X29" s="64"/>
      <c r="Y29" s="64"/>
      <c r="Z29" s="194"/>
    </row>
    <row r="30" spans="1:26" s="115" customFormat="1" ht="20.100000000000001" customHeight="1">
      <c r="A30" s="52">
        <v>20</v>
      </c>
      <c r="B30" s="193" t="s">
        <v>382</v>
      </c>
      <c r="C30" s="34" t="s">
        <v>84</v>
      </c>
      <c r="D30" s="67" t="s">
        <v>285</v>
      </c>
      <c r="E30" s="72" t="s">
        <v>118</v>
      </c>
      <c r="F30" s="69"/>
      <c r="G30" s="9"/>
      <c r="H30" s="148">
        <v>0</v>
      </c>
      <c r="I30" s="48"/>
      <c r="J30" s="116">
        <f>SUM(F30:I30)</f>
        <v>0</v>
      </c>
      <c r="K30" s="49"/>
      <c r="L30" s="117">
        <f t="shared" ref="L30" si="11">K30+J30</f>
        <v>0</v>
      </c>
      <c r="M30" s="49">
        <v>4</v>
      </c>
      <c r="N30" s="49">
        <f>M30</f>
        <v>4</v>
      </c>
      <c r="O30" s="118"/>
      <c r="P30" s="50"/>
      <c r="Q30" s="119"/>
      <c r="R30" s="52">
        <v>100</v>
      </c>
      <c r="S30" s="56" t="s">
        <v>174</v>
      </c>
      <c r="T30" s="52"/>
      <c r="U30" s="53"/>
      <c r="V30" s="52"/>
      <c r="W30" s="56"/>
      <c r="X30" s="52"/>
      <c r="Y30" s="52"/>
      <c r="Z30" s="4" t="s">
        <v>325</v>
      </c>
    </row>
    <row r="31" spans="1:26" s="115" customFormat="1" ht="20.100000000000001" hidden="1" customHeight="1">
      <c r="A31" s="52"/>
      <c r="B31" s="88"/>
      <c r="C31" s="34" t="s">
        <v>85</v>
      </c>
      <c r="D31" s="67"/>
      <c r="E31" s="72"/>
      <c r="F31" s="69"/>
      <c r="G31" s="9"/>
      <c r="H31" s="9"/>
      <c r="I31" s="48"/>
      <c r="J31" s="116">
        <f t="shared" ref="J31" si="12">SUM(F31:I31)</f>
        <v>0</v>
      </c>
      <c r="K31" s="49"/>
      <c r="L31" s="117">
        <f>(K31+J31)*2</f>
        <v>0</v>
      </c>
      <c r="M31" s="49"/>
      <c r="N31" s="49"/>
      <c r="O31" s="118"/>
      <c r="P31" s="50"/>
      <c r="Q31" s="119"/>
      <c r="R31" s="52"/>
      <c r="S31" s="56"/>
      <c r="T31" s="52"/>
      <c r="U31" s="53"/>
      <c r="V31" s="52"/>
      <c r="W31" s="56"/>
      <c r="X31" s="52"/>
      <c r="Y31" s="52"/>
      <c r="Z31" s="88"/>
    </row>
    <row r="32" spans="1:26" s="115" customFormat="1" ht="24">
      <c r="A32" s="194"/>
      <c r="B32" s="175" t="s">
        <v>383</v>
      </c>
      <c r="C32" s="33" t="s">
        <v>38</v>
      </c>
      <c r="D32" s="66" t="s">
        <v>123</v>
      </c>
      <c r="E32" s="73"/>
      <c r="F32" s="106">
        <f t="shared" ref="F32:N32" si="13">SUM(F33:F34)</f>
        <v>0</v>
      </c>
      <c r="G32" s="106">
        <f t="shared" si="13"/>
        <v>0</v>
      </c>
      <c r="H32" s="106">
        <f t="shared" si="13"/>
        <v>15</v>
      </c>
      <c r="I32" s="106">
        <f t="shared" si="13"/>
        <v>0</v>
      </c>
      <c r="J32" s="107">
        <f t="shared" si="13"/>
        <v>15</v>
      </c>
      <c r="K32" s="107">
        <f t="shared" si="13"/>
        <v>0</v>
      </c>
      <c r="L32" s="107">
        <f t="shared" si="13"/>
        <v>15</v>
      </c>
      <c r="M32" s="108"/>
      <c r="N32" s="109">
        <f t="shared" si="13"/>
        <v>2</v>
      </c>
      <c r="O32" s="110"/>
      <c r="P32" s="106"/>
      <c r="Q32" s="106"/>
      <c r="R32" s="64"/>
      <c r="S32" s="120"/>
      <c r="T32" s="64"/>
      <c r="U32" s="121"/>
      <c r="V32" s="64"/>
      <c r="W32" s="122"/>
      <c r="X32" s="64"/>
      <c r="Y32" s="64"/>
      <c r="Z32" s="194"/>
    </row>
    <row r="33" spans="1:26" s="115" customFormat="1" ht="20.100000000000001" customHeight="1">
      <c r="A33" s="52">
        <v>21</v>
      </c>
      <c r="B33" s="193" t="s">
        <v>384</v>
      </c>
      <c r="C33" s="34" t="s">
        <v>39</v>
      </c>
      <c r="D33" s="67" t="s">
        <v>258</v>
      </c>
      <c r="E33" s="72" t="s">
        <v>118</v>
      </c>
      <c r="F33" s="69"/>
      <c r="G33" s="9"/>
      <c r="H33" s="9">
        <v>15</v>
      </c>
      <c r="I33" s="48"/>
      <c r="J33" s="116">
        <f>SUM(F33:I33)</f>
        <v>15</v>
      </c>
      <c r="K33" s="49"/>
      <c r="L33" s="117">
        <f t="shared" ref="L33" si="14">K33+J33</f>
        <v>15</v>
      </c>
      <c r="M33" s="49">
        <v>2</v>
      </c>
      <c r="N33" s="49">
        <f>M33</f>
        <v>2</v>
      </c>
      <c r="O33" s="118"/>
      <c r="P33" s="50">
        <v>40</v>
      </c>
      <c r="Q33" s="119" t="s">
        <v>167</v>
      </c>
      <c r="R33" s="52">
        <v>60</v>
      </c>
      <c r="S33" s="56" t="s">
        <v>164</v>
      </c>
      <c r="T33" s="52"/>
      <c r="U33" s="53"/>
      <c r="V33" s="52"/>
      <c r="W33" s="51"/>
      <c r="X33" s="52"/>
      <c r="Y33" s="52"/>
      <c r="Z33" s="4" t="s">
        <v>326</v>
      </c>
    </row>
    <row r="34" spans="1:26" s="115" customFormat="1" ht="20.100000000000001" hidden="1" customHeight="1">
      <c r="A34" s="52"/>
      <c r="B34" s="88"/>
      <c r="C34" s="34" t="s">
        <v>40</v>
      </c>
      <c r="D34" s="67"/>
      <c r="E34" s="72"/>
      <c r="F34" s="69"/>
      <c r="G34" s="9"/>
      <c r="H34" s="9"/>
      <c r="I34" s="48"/>
      <c r="J34" s="116">
        <f t="shared" ref="J34" si="15">SUM(F34:I34)</f>
        <v>0</v>
      </c>
      <c r="K34" s="49"/>
      <c r="L34" s="117">
        <f t="shared" ref="L34" si="16">(K34+J34)*2</f>
        <v>0</v>
      </c>
      <c r="M34" s="49"/>
      <c r="N34" s="49"/>
      <c r="O34" s="118"/>
      <c r="P34" s="50"/>
      <c r="Q34" s="51"/>
      <c r="R34" s="52"/>
      <c r="S34" s="56"/>
      <c r="T34" s="52"/>
      <c r="U34" s="53"/>
      <c r="V34" s="52"/>
      <c r="W34" s="51"/>
      <c r="X34" s="52"/>
      <c r="Y34" s="52"/>
      <c r="Z34" s="88"/>
    </row>
    <row r="35" spans="1:26" s="115" customFormat="1" ht="24">
      <c r="A35" s="194"/>
      <c r="B35" s="175" t="s">
        <v>385</v>
      </c>
      <c r="C35" s="33" t="s">
        <v>41</v>
      </c>
      <c r="D35" s="66" t="s">
        <v>235</v>
      </c>
      <c r="E35" s="73"/>
      <c r="F35" s="106">
        <f t="shared" ref="F35:N35" si="17">SUM(F36:F37)</f>
        <v>0</v>
      </c>
      <c r="G35" s="106">
        <f t="shared" si="17"/>
        <v>0</v>
      </c>
      <c r="H35" s="106">
        <f t="shared" si="17"/>
        <v>36</v>
      </c>
      <c r="I35" s="106">
        <f t="shared" si="17"/>
        <v>0</v>
      </c>
      <c r="J35" s="107">
        <f t="shared" si="17"/>
        <v>36</v>
      </c>
      <c r="K35" s="107">
        <f t="shared" si="17"/>
        <v>0</v>
      </c>
      <c r="L35" s="107">
        <f t="shared" si="17"/>
        <v>36</v>
      </c>
      <c r="M35" s="108"/>
      <c r="N35" s="109">
        <f t="shared" si="17"/>
        <v>3</v>
      </c>
      <c r="O35" s="110"/>
      <c r="P35" s="106"/>
      <c r="Q35" s="106"/>
      <c r="R35" s="64"/>
      <c r="S35" s="130"/>
      <c r="T35" s="64"/>
      <c r="U35" s="121"/>
      <c r="V35" s="64"/>
      <c r="W35" s="122"/>
      <c r="X35" s="64"/>
      <c r="Y35" s="64"/>
      <c r="Z35" s="194"/>
    </row>
    <row r="36" spans="1:26" s="115" customFormat="1" ht="20.100000000000001" customHeight="1">
      <c r="A36" s="52">
        <v>22</v>
      </c>
      <c r="B36" s="193" t="s">
        <v>386</v>
      </c>
      <c r="C36" s="34" t="s">
        <v>42</v>
      </c>
      <c r="D36" s="67" t="s">
        <v>284</v>
      </c>
      <c r="E36" s="72" t="s">
        <v>118</v>
      </c>
      <c r="F36" s="69"/>
      <c r="G36" s="9"/>
      <c r="H36" s="9">
        <v>36</v>
      </c>
      <c r="I36" s="48"/>
      <c r="J36" s="116">
        <f>SUM(F36:I36)</f>
        <v>36</v>
      </c>
      <c r="K36" s="49"/>
      <c r="L36" s="117">
        <f t="shared" ref="L36" si="18">K36+J36</f>
        <v>36</v>
      </c>
      <c r="M36" s="49">
        <v>3</v>
      </c>
      <c r="N36" s="49">
        <f>M36</f>
        <v>3</v>
      </c>
      <c r="O36" s="118"/>
      <c r="P36" s="50">
        <v>40</v>
      </c>
      <c r="Q36" s="51" t="s">
        <v>177</v>
      </c>
      <c r="R36" s="52">
        <v>60</v>
      </c>
      <c r="S36" s="51" t="s">
        <v>178</v>
      </c>
      <c r="T36" s="52"/>
      <c r="U36" s="53"/>
      <c r="V36" s="52"/>
      <c r="W36" s="51"/>
      <c r="X36" s="52"/>
      <c r="Y36" s="52"/>
      <c r="Z36" s="4" t="s">
        <v>342</v>
      </c>
    </row>
    <row r="37" spans="1:26" s="115" customFormat="1" ht="20.100000000000001" hidden="1" customHeight="1">
      <c r="A37" s="52"/>
      <c r="B37" s="88"/>
      <c r="C37" s="34" t="s">
        <v>43</v>
      </c>
      <c r="D37" s="68"/>
      <c r="E37" s="74"/>
      <c r="F37" s="131"/>
      <c r="G37" s="132"/>
      <c r="H37" s="132"/>
      <c r="I37" s="133"/>
      <c r="J37" s="116">
        <f t="shared" ref="J37" si="19">SUM(F37:I37)</f>
        <v>0</v>
      </c>
      <c r="K37" s="49"/>
      <c r="L37" s="117">
        <f t="shared" ref="L37" si="20">(K37+J37)*2</f>
        <v>0</v>
      </c>
      <c r="M37" s="134"/>
      <c r="N37" s="134"/>
      <c r="O37" s="118"/>
      <c r="P37" s="50"/>
      <c r="Q37" s="51"/>
      <c r="R37" s="52"/>
      <c r="S37" s="51"/>
      <c r="T37" s="52"/>
      <c r="U37" s="55"/>
      <c r="V37" s="52"/>
      <c r="W37" s="51"/>
      <c r="X37" s="52"/>
      <c r="Y37" s="52"/>
      <c r="Z37" s="88"/>
    </row>
    <row r="38" spans="1:26" s="115" customFormat="1" ht="24">
      <c r="A38" s="194"/>
      <c r="B38" s="175" t="s">
        <v>387</v>
      </c>
      <c r="C38" s="33" t="s">
        <v>86</v>
      </c>
      <c r="D38" s="66" t="s">
        <v>234</v>
      </c>
      <c r="E38" s="73"/>
      <c r="F38" s="106">
        <f t="shared" ref="F38:N38" si="21">SUM(F39:F42)</f>
        <v>0</v>
      </c>
      <c r="G38" s="106">
        <f t="shared" si="21"/>
        <v>0</v>
      </c>
      <c r="H38" s="106">
        <f t="shared" si="21"/>
        <v>48</v>
      </c>
      <c r="I38" s="106">
        <f t="shared" si="21"/>
        <v>0</v>
      </c>
      <c r="J38" s="107">
        <f t="shared" si="21"/>
        <v>48</v>
      </c>
      <c r="K38" s="107">
        <f t="shared" si="21"/>
        <v>0</v>
      </c>
      <c r="L38" s="107">
        <f t="shared" si="21"/>
        <v>48</v>
      </c>
      <c r="M38" s="108"/>
      <c r="N38" s="109">
        <f t="shared" si="21"/>
        <v>6</v>
      </c>
      <c r="O38" s="110"/>
      <c r="P38" s="106"/>
      <c r="Q38" s="130"/>
      <c r="R38" s="64"/>
      <c r="S38" s="130"/>
      <c r="T38" s="64"/>
      <c r="U38" s="65"/>
      <c r="V38" s="64"/>
      <c r="W38" s="130"/>
      <c r="X38" s="64"/>
      <c r="Y38" s="64"/>
      <c r="Z38" s="194"/>
    </row>
    <row r="39" spans="1:26" s="115" customFormat="1" ht="20.100000000000001" customHeight="1">
      <c r="A39" s="52">
        <v>23</v>
      </c>
      <c r="B39" s="193" t="s">
        <v>388</v>
      </c>
      <c r="C39" s="92" t="s">
        <v>87</v>
      </c>
      <c r="D39" s="68" t="s">
        <v>139</v>
      </c>
      <c r="E39" s="74" t="s">
        <v>118</v>
      </c>
      <c r="F39" s="131"/>
      <c r="G39" s="132"/>
      <c r="H39" s="132">
        <v>15</v>
      </c>
      <c r="I39" s="133"/>
      <c r="J39" s="116">
        <f>SUM(F39:I39)</f>
        <v>15</v>
      </c>
      <c r="K39" s="49"/>
      <c r="L39" s="117">
        <f t="shared" ref="L39:L41" si="22">K39+J39</f>
        <v>15</v>
      </c>
      <c r="M39" s="134">
        <v>2</v>
      </c>
      <c r="N39" s="49">
        <f t="shared" ref="N39:N41" si="23">M39</f>
        <v>2</v>
      </c>
      <c r="O39" s="118"/>
      <c r="P39" s="50">
        <v>40</v>
      </c>
      <c r="Q39" s="119" t="s">
        <v>175</v>
      </c>
      <c r="R39" s="52">
        <v>60</v>
      </c>
      <c r="S39" s="56" t="s">
        <v>176</v>
      </c>
      <c r="T39" s="52"/>
      <c r="U39" s="55"/>
      <c r="V39" s="52"/>
      <c r="W39" s="51"/>
      <c r="X39" s="52"/>
      <c r="Y39" s="52"/>
      <c r="Z39" s="4" t="s">
        <v>327</v>
      </c>
    </row>
    <row r="40" spans="1:26" s="115" customFormat="1" ht="20.100000000000001" customHeight="1">
      <c r="A40" s="52">
        <v>24</v>
      </c>
      <c r="B40" s="193" t="s">
        <v>389</v>
      </c>
      <c r="C40" s="92" t="s">
        <v>88</v>
      </c>
      <c r="D40" s="68" t="s">
        <v>183</v>
      </c>
      <c r="E40" s="74" t="s">
        <v>118</v>
      </c>
      <c r="F40" s="131"/>
      <c r="G40" s="132"/>
      <c r="H40" s="132">
        <v>15</v>
      </c>
      <c r="I40" s="133"/>
      <c r="J40" s="116">
        <f t="shared" ref="J40:J42" si="24">SUM(F40:I40)</f>
        <v>15</v>
      </c>
      <c r="K40" s="49"/>
      <c r="L40" s="117">
        <f t="shared" si="22"/>
        <v>15</v>
      </c>
      <c r="M40" s="134">
        <v>2</v>
      </c>
      <c r="N40" s="49">
        <f t="shared" si="23"/>
        <v>2</v>
      </c>
      <c r="O40" s="118"/>
      <c r="P40" s="50">
        <v>40</v>
      </c>
      <c r="Q40" s="56" t="s">
        <v>168</v>
      </c>
      <c r="R40" s="52">
        <v>60</v>
      </c>
      <c r="S40" s="56" t="s">
        <v>169</v>
      </c>
      <c r="T40" s="52"/>
      <c r="U40" s="55"/>
      <c r="V40" s="52"/>
      <c r="W40" s="51"/>
      <c r="X40" s="52"/>
      <c r="Y40" s="52"/>
      <c r="Z40" s="4" t="s">
        <v>328</v>
      </c>
    </row>
    <row r="41" spans="1:26" s="115" customFormat="1" ht="20.100000000000001" customHeight="1">
      <c r="A41" s="52">
        <v>25</v>
      </c>
      <c r="B41" s="193" t="s">
        <v>390</v>
      </c>
      <c r="C41" s="34" t="s">
        <v>89</v>
      </c>
      <c r="D41" s="68" t="s">
        <v>289</v>
      </c>
      <c r="E41" s="74" t="s">
        <v>118</v>
      </c>
      <c r="F41" s="131"/>
      <c r="G41" s="132"/>
      <c r="H41" s="132">
        <v>18</v>
      </c>
      <c r="I41" s="133"/>
      <c r="J41" s="116">
        <f t="shared" si="24"/>
        <v>18</v>
      </c>
      <c r="K41" s="49"/>
      <c r="L41" s="117">
        <f t="shared" si="22"/>
        <v>18</v>
      </c>
      <c r="M41" s="134">
        <v>2</v>
      </c>
      <c r="N41" s="49">
        <f t="shared" si="23"/>
        <v>2</v>
      </c>
      <c r="O41" s="118"/>
      <c r="P41" s="145"/>
      <c r="Q41" s="88"/>
      <c r="R41" s="88"/>
      <c r="S41" s="88"/>
      <c r="T41" s="52"/>
      <c r="U41" s="55"/>
      <c r="V41" s="52"/>
      <c r="W41" s="51"/>
      <c r="X41" s="52"/>
      <c r="Y41" s="52"/>
      <c r="Z41" s="4" t="s">
        <v>329</v>
      </c>
    </row>
    <row r="42" spans="1:26" s="1" customFormat="1" ht="21.95" hidden="1" customHeight="1">
      <c r="A42" s="196"/>
      <c r="C42" s="63" t="s">
        <v>90</v>
      </c>
      <c r="D42" s="68"/>
      <c r="E42" s="74"/>
      <c r="F42" s="70"/>
      <c r="G42" s="10"/>
      <c r="H42" s="10"/>
      <c r="I42" s="11"/>
      <c r="J42" s="8">
        <f t="shared" si="24"/>
        <v>0</v>
      </c>
      <c r="K42" s="49"/>
      <c r="L42" s="14">
        <f t="shared" ref="L42" si="25">(K42+J42)*2</f>
        <v>0</v>
      </c>
      <c r="M42" s="12"/>
      <c r="N42" s="12"/>
      <c r="O42" s="15"/>
      <c r="P42" s="13"/>
      <c r="Q42" s="16"/>
      <c r="R42" s="4"/>
      <c r="S42" s="16"/>
      <c r="T42" s="52"/>
      <c r="U42" s="55"/>
      <c r="V42" s="4"/>
      <c r="W42" s="16"/>
      <c r="X42" s="4"/>
      <c r="Y42" s="4"/>
    </row>
    <row r="43" spans="1:26" s="87" customFormat="1" ht="12.75">
      <c r="A43" s="204"/>
      <c r="C43" s="75"/>
      <c r="D43" s="76" t="s">
        <v>276</v>
      </c>
      <c r="E43" s="77"/>
      <c r="F43" s="78">
        <f t="shared" ref="F43:N43" si="26">F38+F35+F32+F29+F24+F19</f>
        <v>45</v>
      </c>
      <c r="G43" s="79">
        <f t="shared" si="26"/>
        <v>0</v>
      </c>
      <c r="H43" s="79">
        <f t="shared" si="26"/>
        <v>171</v>
      </c>
      <c r="I43" s="80">
        <f t="shared" si="26"/>
        <v>0</v>
      </c>
      <c r="J43" s="81">
        <f t="shared" si="26"/>
        <v>216</v>
      </c>
      <c r="K43" s="82">
        <f t="shared" si="26"/>
        <v>0</v>
      </c>
      <c r="L43" s="82">
        <f t="shared" si="26"/>
        <v>216</v>
      </c>
      <c r="M43" s="82">
        <f>N43</f>
        <v>30</v>
      </c>
      <c r="N43" s="82">
        <f t="shared" si="26"/>
        <v>30</v>
      </c>
      <c r="O43" s="83"/>
      <c r="P43" s="84"/>
      <c r="Q43" s="84"/>
      <c r="R43" s="84"/>
      <c r="S43" s="84"/>
      <c r="T43" s="85"/>
      <c r="U43" s="86"/>
      <c r="V43" s="84"/>
      <c r="W43" s="84"/>
      <c r="X43" s="84"/>
      <c r="Y43" s="84"/>
      <c r="Z43" s="1"/>
    </row>
    <row r="44" spans="1:26" s="149" customFormat="1" ht="12.75">
      <c r="A44" s="203"/>
      <c r="D44" s="150" t="s">
        <v>290</v>
      </c>
      <c r="E44" s="151"/>
      <c r="F44" s="152">
        <f>(F38+F35+F32+F29+F24+F19)*1.5</f>
        <v>67.5</v>
      </c>
      <c r="G44" s="153">
        <v>0</v>
      </c>
      <c r="H44" s="153">
        <f>(H38+H35+H32+H29+H24+H19)*2+(H30*5)-18*2</f>
        <v>306</v>
      </c>
      <c r="I44" s="154">
        <v>0</v>
      </c>
      <c r="J44" s="156">
        <f>SUM(F44:I44)</f>
        <v>373.5</v>
      </c>
      <c r="K44" s="155">
        <v>0</v>
      </c>
      <c r="L44" s="155">
        <f>K44+J44</f>
        <v>373.5</v>
      </c>
      <c r="M44" s="135"/>
      <c r="N44" s="135"/>
      <c r="Z44" s="208"/>
    </row>
    <row r="45" spans="1:26" s="157" customFormat="1" ht="12.75">
      <c r="A45" s="205"/>
      <c r="D45" s="160" t="s">
        <v>288</v>
      </c>
      <c r="E45" s="161"/>
      <c r="F45" s="162"/>
      <c r="G45" s="162"/>
      <c r="H45" s="162"/>
      <c r="I45" s="162"/>
      <c r="J45" s="162"/>
      <c r="K45" s="162"/>
      <c r="L45" s="163">
        <v>252</v>
      </c>
      <c r="Z45" s="115"/>
    </row>
  </sheetData>
  <mergeCells count="16">
    <mergeCell ref="Z13:Z17"/>
    <mergeCell ref="B13:B17"/>
    <mergeCell ref="A13:A17"/>
    <mergeCell ref="O13:O17"/>
    <mergeCell ref="L14:L17"/>
    <mergeCell ref="F15:F17"/>
    <mergeCell ref="G15:G17"/>
    <mergeCell ref="H15:H17"/>
    <mergeCell ref="I15:I17"/>
    <mergeCell ref="J15:J17"/>
    <mergeCell ref="K15:K17"/>
    <mergeCell ref="C13:C17"/>
    <mergeCell ref="D13:D17"/>
    <mergeCell ref="E13:E17"/>
    <mergeCell ref="M13:M17"/>
    <mergeCell ref="N13:N17"/>
  </mergeCells>
  <dataValidations count="1">
    <dataValidation type="list" allowBlank="1" showInputMessage="1" showErrorMessage="1" sqref="E25:E28 E20:E23 E33:E34 E39:E42 E36:E37 E30:E31">
      <formula1>"Obligatoire,Optionnel"</formula1>
    </dataValidation>
  </dataValidations>
  <printOptions horizontalCentered="1"/>
  <pageMargins left="0" right="0" top="0.15748031496062992" bottom="0.15748031496062992" header="0.31496062992125984" footer="0.11811023622047245"/>
  <pageSetup paperSize="9" scale="77" orientation="landscape" r:id="rId1"/>
  <headerFooter>
    <oddHeader>&amp;L&amp;G&amp;R&amp;8Direction de l'Offre de Formation
Réglementation et pilotage opérationnel</oddHeader>
    <oddFooter>&amp;R&amp;6&amp;Z&amp;F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topLeftCell="C1" zoomScale="110" zoomScaleNormal="110" workbookViewId="0">
      <selection activeCell="H27" sqref="H27"/>
    </sheetView>
  </sheetViews>
  <sheetFormatPr baseColWidth="10" defaultColWidth="11.42578125" defaultRowHeight="13.5"/>
  <cols>
    <col min="1" max="1" width="10.5703125" style="198" hidden="1" customWidth="1"/>
    <col min="2" max="2" width="8.5703125" style="3" hidden="1" customWidth="1"/>
    <col min="3" max="3" width="6.7109375" style="3" bestFit="1" customWidth="1"/>
    <col min="4" max="4" width="49.42578125" style="3" customWidth="1"/>
    <col min="5" max="5" width="9.140625" style="229" customWidth="1"/>
    <col min="6" max="6" width="8.140625" style="229" bestFit="1" customWidth="1"/>
    <col min="7" max="7" width="4.7109375" style="3" customWidth="1"/>
    <col min="8" max="8" width="7.7109375" style="3" customWidth="1"/>
    <col min="9" max="10" width="4.7109375" style="3" customWidth="1"/>
    <col min="11" max="11" width="8.42578125" style="3" customWidth="1"/>
    <col min="12" max="12" width="7.85546875" style="3" customWidth="1"/>
    <col min="13" max="13" width="7" style="3" customWidth="1"/>
    <col min="14" max="15" width="4.7109375" style="3" customWidth="1"/>
    <col min="16" max="16" width="8" style="3" hidden="1" customWidth="1"/>
    <col min="17" max="17" width="5.7109375" style="3" customWidth="1"/>
    <col min="18" max="18" width="13.7109375" style="3" customWidth="1"/>
    <col min="19" max="19" width="5.7109375" style="3" customWidth="1"/>
    <col min="20" max="20" width="11.42578125" style="3" customWidth="1"/>
    <col min="21" max="21" width="5.7109375" style="3" customWidth="1"/>
    <col min="22" max="22" width="13.7109375" style="3" customWidth="1"/>
    <col min="23" max="23" width="5.7109375" style="3" customWidth="1"/>
    <col min="24" max="24" width="13.7109375" style="3" customWidth="1"/>
    <col min="25" max="25" width="6.7109375" style="3" customWidth="1"/>
    <col min="26" max="26" width="13.7109375" style="3" customWidth="1"/>
    <col min="27" max="27" width="12" style="1" hidden="1" customWidth="1"/>
    <col min="28" max="16384" width="11.42578125" style="3"/>
  </cols>
  <sheetData>
    <row r="1" spans="1:27" s="40" customFormat="1" ht="15.75">
      <c r="A1" s="195"/>
      <c r="D1" s="39"/>
      <c r="E1" s="213"/>
      <c r="F1" s="252" t="s">
        <v>30</v>
      </c>
      <c r="G1" s="252"/>
      <c r="H1" s="252"/>
      <c r="I1" s="252"/>
      <c r="J1" s="252"/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</row>
    <row r="2" spans="1:27" s="1" customFormat="1" ht="15.75">
      <c r="A2" s="196"/>
      <c r="E2" s="214"/>
      <c r="F2" s="252" t="s">
        <v>65</v>
      </c>
      <c r="G2" s="252"/>
      <c r="H2" s="252"/>
      <c r="I2" s="252"/>
      <c r="J2" s="252"/>
      <c r="K2" s="252"/>
      <c r="L2" s="252"/>
      <c r="M2" s="252"/>
      <c r="N2" s="252"/>
      <c r="O2" s="252"/>
      <c r="P2" s="252"/>
      <c r="Q2" s="252"/>
      <c r="R2" s="252"/>
      <c r="S2" s="252"/>
      <c r="T2" s="252"/>
      <c r="U2" s="252"/>
      <c r="V2" s="252"/>
      <c r="W2" s="252"/>
      <c r="X2" s="252"/>
      <c r="Y2" s="252"/>
      <c r="Z2" s="252"/>
      <c r="AA2" s="252"/>
    </row>
    <row r="3" spans="1:27" s="2" customFormat="1" ht="15.75">
      <c r="A3" s="197"/>
      <c r="E3" s="215"/>
      <c r="F3" s="252" t="s">
        <v>467</v>
      </c>
      <c r="G3" s="252"/>
      <c r="H3" s="252"/>
      <c r="I3" s="252"/>
      <c r="J3" s="252"/>
      <c r="K3" s="252"/>
      <c r="L3" s="252"/>
      <c r="M3" s="252"/>
      <c r="N3" s="252"/>
      <c r="O3" s="252"/>
      <c r="P3" s="252"/>
      <c r="Q3" s="252"/>
      <c r="R3" s="252"/>
      <c r="S3" s="252"/>
      <c r="T3" s="252"/>
      <c r="U3" s="252"/>
      <c r="V3" s="252"/>
      <c r="W3" s="252"/>
      <c r="X3" s="252"/>
      <c r="Y3" s="252"/>
      <c r="Z3" s="252"/>
      <c r="AA3" s="252"/>
    </row>
    <row r="4" spans="1:27" ht="15.75">
      <c r="D4" s="240" t="s">
        <v>0</v>
      </c>
      <c r="E4" s="216"/>
      <c r="F4" s="271" t="s">
        <v>450</v>
      </c>
      <c r="G4" s="272"/>
      <c r="H4" s="272"/>
      <c r="I4" s="272"/>
      <c r="J4" s="272"/>
      <c r="K4" s="272"/>
      <c r="L4" s="272"/>
      <c r="M4" s="272"/>
      <c r="N4" s="272"/>
      <c r="O4" s="272"/>
      <c r="P4" s="272"/>
      <c r="Q4" s="272"/>
      <c r="R4" s="272"/>
      <c r="S4" s="272"/>
      <c r="T4" s="272"/>
      <c r="U4" s="272"/>
      <c r="V4" s="272"/>
      <c r="W4" s="272"/>
      <c r="X4" s="272"/>
      <c r="Y4" s="272"/>
      <c r="Z4" s="272"/>
      <c r="AA4" s="272"/>
    </row>
    <row r="5" spans="1:27" s="43" customFormat="1" ht="15.75" customHeight="1">
      <c r="A5" s="199"/>
      <c r="D5" s="240" t="s">
        <v>1</v>
      </c>
      <c r="E5" s="217"/>
      <c r="F5" s="273" t="s">
        <v>278</v>
      </c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  <c r="R5" s="273"/>
      <c r="S5" s="273"/>
      <c r="T5" s="273"/>
      <c r="U5" s="273"/>
      <c r="V5" s="273"/>
      <c r="W5" s="273"/>
      <c r="X5" s="273"/>
      <c r="Y5" s="273"/>
      <c r="Z5" s="273"/>
      <c r="AA5" s="273"/>
    </row>
    <row r="6" spans="1:27" s="43" customFormat="1" ht="4.5" customHeight="1">
      <c r="A6" s="199"/>
      <c r="D6" s="7"/>
      <c r="E6" s="218"/>
      <c r="F6" s="273"/>
      <c r="G6" s="273"/>
      <c r="H6" s="273"/>
      <c r="I6" s="273"/>
      <c r="J6" s="273"/>
      <c r="K6" s="273"/>
      <c r="L6" s="273"/>
      <c r="M6" s="273"/>
      <c r="N6" s="273"/>
      <c r="O6" s="273"/>
      <c r="P6" s="273"/>
      <c r="Q6" s="273"/>
      <c r="R6" s="273"/>
      <c r="S6" s="273"/>
      <c r="T6" s="273"/>
      <c r="U6" s="273"/>
      <c r="V6" s="273"/>
      <c r="W6" s="273"/>
      <c r="X6" s="273"/>
      <c r="Y6" s="273"/>
      <c r="Z6" s="273"/>
      <c r="AA6" s="273"/>
    </row>
    <row r="7" spans="1:27" s="43" customFormat="1" ht="10.5" customHeight="1">
      <c r="A7" s="199"/>
      <c r="D7" s="239" t="s">
        <v>28</v>
      </c>
      <c r="E7" s="219" t="s">
        <v>114</v>
      </c>
      <c r="F7" s="273"/>
      <c r="G7" s="273"/>
      <c r="H7" s="273"/>
      <c r="I7" s="273"/>
      <c r="J7" s="273"/>
      <c r="K7" s="273"/>
      <c r="L7" s="273"/>
      <c r="M7" s="273"/>
      <c r="N7" s="273"/>
      <c r="O7" s="273"/>
      <c r="P7" s="273"/>
      <c r="Q7" s="273"/>
      <c r="R7" s="273"/>
      <c r="S7" s="273"/>
      <c r="T7" s="273"/>
      <c r="U7" s="273"/>
      <c r="V7" s="273"/>
      <c r="W7" s="273"/>
      <c r="X7" s="273"/>
      <c r="Y7" s="273"/>
      <c r="Z7" s="273"/>
      <c r="AA7" s="273"/>
    </row>
    <row r="8" spans="1:27" s="43" customFormat="1" ht="4.5" customHeight="1">
      <c r="A8" s="199"/>
      <c r="C8" s="164"/>
      <c r="D8" s="165"/>
      <c r="E8" s="220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</row>
    <row r="9" spans="1:27" s="166" customFormat="1" ht="15.75" hidden="1">
      <c r="A9" s="200"/>
      <c r="C9" s="168"/>
      <c r="D9" s="175" t="s">
        <v>438</v>
      </c>
      <c r="E9" s="221"/>
      <c r="F9" s="221"/>
      <c r="G9" s="244"/>
      <c r="H9" s="244"/>
      <c r="I9" s="244"/>
      <c r="J9" s="244"/>
      <c r="K9" s="244"/>
      <c r="L9" s="244"/>
      <c r="M9" s="244"/>
      <c r="N9" s="244"/>
      <c r="O9" s="244"/>
      <c r="P9" s="244"/>
      <c r="Q9" s="244"/>
      <c r="R9" s="244"/>
      <c r="S9" s="244"/>
      <c r="T9" s="244"/>
      <c r="U9" s="244"/>
      <c r="V9" s="244"/>
      <c r="W9" s="244"/>
      <c r="X9" s="170"/>
      <c r="Y9" s="170"/>
      <c r="Z9" s="170"/>
      <c r="AA9" s="211" t="s">
        <v>427</v>
      </c>
    </row>
    <row r="10" spans="1:27" s="166" customFormat="1" ht="15.75" hidden="1">
      <c r="A10" s="200"/>
      <c r="C10" s="168"/>
      <c r="D10" s="175" t="s">
        <v>439</v>
      </c>
      <c r="E10" s="221"/>
      <c r="F10" s="221"/>
      <c r="G10" s="289"/>
      <c r="H10" s="289"/>
      <c r="I10" s="289"/>
      <c r="J10" s="289"/>
      <c r="K10" s="289"/>
      <c r="L10" s="289"/>
      <c r="M10" s="289"/>
      <c r="N10" s="289"/>
      <c r="O10" s="289"/>
      <c r="P10" s="247"/>
      <c r="Q10" s="247"/>
      <c r="R10" s="247"/>
      <c r="S10" s="247"/>
      <c r="T10" s="247"/>
      <c r="U10" s="247"/>
      <c r="V10" s="247"/>
      <c r="W10" s="247"/>
      <c r="X10" s="248"/>
      <c r="Y10" s="248"/>
      <c r="Z10" s="248"/>
      <c r="AA10" s="288" t="s">
        <v>426</v>
      </c>
    </row>
    <row r="11" spans="1:27" s="166" customFormat="1" ht="15.75" hidden="1">
      <c r="A11" s="200"/>
      <c r="C11" s="168"/>
      <c r="D11" s="175" t="s">
        <v>440</v>
      </c>
      <c r="E11" s="221"/>
      <c r="F11" s="221"/>
      <c r="G11" s="289"/>
      <c r="H11" s="289"/>
      <c r="I11" s="289"/>
      <c r="J11" s="289"/>
      <c r="K11" s="289"/>
      <c r="L11" s="289"/>
      <c r="M11" s="289"/>
      <c r="N11" s="289"/>
      <c r="O11" s="289"/>
      <c r="P11" s="247"/>
      <c r="Q11" s="247"/>
      <c r="R11" s="247"/>
      <c r="S11" s="247"/>
      <c r="T11" s="247"/>
      <c r="U11" s="247"/>
      <c r="V11" s="247"/>
      <c r="W11" s="247"/>
      <c r="X11" s="248"/>
      <c r="Y11" s="248"/>
      <c r="Z11" s="248"/>
      <c r="AA11" s="288"/>
    </row>
    <row r="12" spans="1:27" ht="19.5" customHeight="1">
      <c r="D12" s="249" t="s">
        <v>453</v>
      </c>
    </row>
    <row r="13" spans="1:27" s="90" customFormat="1" ht="21.75" customHeight="1">
      <c r="A13" s="253" t="s">
        <v>428</v>
      </c>
      <c r="B13" s="266" t="s">
        <v>300</v>
      </c>
      <c r="C13" s="299" t="s">
        <v>292</v>
      </c>
      <c r="D13" s="300" t="s">
        <v>236</v>
      </c>
      <c r="E13" s="269" t="s">
        <v>6</v>
      </c>
      <c r="F13" s="269" t="s">
        <v>429</v>
      </c>
      <c r="G13" s="26" t="s">
        <v>10</v>
      </c>
      <c r="H13" s="21"/>
      <c r="I13" s="21"/>
      <c r="J13" s="21"/>
      <c r="K13" s="21"/>
      <c r="L13" s="21"/>
      <c r="M13" s="22"/>
      <c r="N13" s="256" t="s">
        <v>70</v>
      </c>
      <c r="O13" s="256" t="s">
        <v>77</v>
      </c>
      <c r="P13" s="256" t="s">
        <v>71</v>
      </c>
      <c r="Q13" s="23" t="s">
        <v>7</v>
      </c>
      <c r="R13" s="23"/>
      <c r="S13" s="21"/>
      <c r="T13" s="21"/>
      <c r="U13" s="21"/>
      <c r="V13" s="21"/>
      <c r="W13" s="21"/>
      <c r="X13" s="21"/>
      <c r="Y13" s="21"/>
      <c r="Z13" s="21"/>
      <c r="AA13" s="255" t="s">
        <v>304</v>
      </c>
    </row>
    <row r="14" spans="1:27" s="90" customFormat="1" ht="21.75" customHeight="1">
      <c r="A14" s="254"/>
      <c r="B14" s="266"/>
      <c r="C14" s="299"/>
      <c r="D14" s="300"/>
      <c r="E14" s="270"/>
      <c r="F14" s="270"/>
      <c r="G14" s="26" t="s">
        <v>8</v>
      </c>
      <c r="H14" s="21"/>
      <c r="I14" s="21"/>
      <c r="J14" s="21"/>
      <c r="K14" s="22"/>
      <c r="L14" s="91" t="s">
        <v>69</v>
      </c>
      <c r="M14" s="256" t="s">
        <v>66</v>
      </c>
      <c r="N14" s="257"/>
      <c r="O14" s="257"/>
      <c r="P14" s="274"/>
      <c r="Q14" s="23" t="s">
        <v>20</v>
      </c>
      <c r="R14" s="23"/>
      <c r="S14" s="21"/>
      <c r="T14" s="22"/>
      <c r="U14" s="22"/>
      <c r="V14" s="24"/>
      <c r="W14" s="44" t="s">
        <v>67</v>
      </c>
      <c r="X14" s="23"/>
      <c r="Y14" s="25"/>
      <c r="Z14" s="25"/>
      <c r="AA14" s="255"/>
    </row>
    <row r="15" spans="1:27" s="90" customFormat="1" ht="21.75" customHeight="1">
      <c r="A15" s="254"/>
      <c r="B15" s="266"/>
      <c r="C15" s="299"/>
      <c r="D15" s="300"/>
      <c r="E15" s="270"/>
      <c r="F15" s="270"/>
      <c r="G15" s="262" t="s">
        <v>2</v>
      </c>
      <c r="H15" s="260" t="s">
        <v>3</v>
      </c>
      <c r="I15" s="260" t="s">
        <v>4</v>
      </c>
      <c r="J15" s="285" t="s">
        <v>5</v>
      </c>
      <c r="K15" s="258" t="s">
        <v>11</v>
      </c>
      <c r="L15" s="256" t="s">
        <v>9</v>
      </c>
      <c r="M15" s="257"/>
      <c r="N15" s="257"/>
      <c r="O15" s="257"/>
      <c r="P15" s="274"/>
      <c r="Q15" s="26" t="s">
        <v>21</v>
      </c>
      <c r="R15" s="26"/>
      <c r="S15" s="21"/>
      <c r="T15" s="22"/>
      <c r="U15" s="22"/>
      <c r="V15" s="24"/>
      <c r="W15" s="27" t="s">
        <v>21</v>
      </c>
      <c r="X15" s="26"/>
      <c r="Y15" s="21"/>
      <c r="Z15" s="21"/>
      <c r="AA15" s="255"/>
    </row>
    <row r="16" spans="1:27" s="90" customFormat="1" ht="21.75" customHeight="1">
      <c r="A16" s="254"/>
      <c r="B16" s="266"/>
      <c r="C16" s="299"/>
      <c r="D16" s="300"/>
      <c r="E16" s="270"/>
      <c r="F16" s="270"/>
      <c r="G16" s="263"/>
      <c r="H16" s="261"/>
      <c r="I16" s="261"/>
      <c r="J16" s="293"/>
      <c r="K16" s="259"/>
      <c r="L16" s="257"/>
      <c r="M16" s="257"/>
      <c r="N16" s="257"/>
      <c r="O16" s="257"/>
      <c r="P16" s="274"/>
      <c r="Q16" s="28" t="s">
        <v>31</v>
      </c>
      <c r="R16" s="29"/>
      <c r="S16" s="21" t="s">
        <v>22</v>
      </c>
      <c r="T16" s="22"/>
      <c r="U16" s="45" t="s">
        <v>32</v>
      </c>
      <c r="V16" s="46"/>
      <c r="W16" s="27" t="s">
        <v>68</v>
      </c>
      <c r="X16" s="22"/>
      <c r="Y16" s="47" t="s">
        <v>32</v>
      </c>
      <c r="Z16" s="21"/>
      <c r="AA16" s="255"/>
    </row>
    <row r="17" spans="1:27" s="115" customFormat="1" ht="24">
      <c r="A17" s="194"/>
      <c r="B17" s="175" t="s">
        <v>441</v>
      </c>
      <c r="C17" s="33" t="s">
        <v>44</v>
      </c>
      <c r="D17" s="301" t="s">
        <v>237</v>
      </c>
      <c r="E17" s="222"/>
      <c r="F17" s="230"/>
      <c r="G17" s="242">
        <f t="shared" ref="G17:N17" si="0">SUM(G18:G22)</f>
        <v>75</v>
      </c>
      <c r="H17" s="243"/>
      <c r="I17" s="243"/>
      <c r="J17" s="294"/>
      <c r="K17" s="107">
        <f t="shared" si="0"/>
        <v>75</v>
      </c>
      <c r="L17" s="109"/>
      <c r="M17" s="109">
        <f t="shared" si="0"/>
        <v>75</v>
      </c>
      <c r="N17" s="109">
        <f t="shared" si="0"/>
        <v>10</v>
      </c>
      <c r="O17" s="109">
        <f>SUM(O18:O22)</f>
        <v>10</v>
      </c>
      <c r="P17" s="110"/>
      <c r="Q17" s="106"/>
      <c r="R17" s="106"/>
      <c r="S17" s="64"/>
      <c r="T17" s="111"/>
      <c r="U17" s="112"/>
      <c r="V17" s="113"/>
      <c r="W17" s="114"/>
      <c r="X17" s="64"/>
      <c r="Y17" s="64"/>
      <c r="Z17" s="64"/>
      <c r="AA17" s="194"/>
    </row>
    <row r="18" spans="1:27" s="115" customFormat="1" ht="16.5" customHeight="1">
      <c r="A18" s="52">
        <v>26</v>
      </c>
      <c r="B18" s="193" t="s">
        <v>391</v>
      </c>
      <c r="C18" s="34" t="s">
        <v>45</v>
      </c>
      <c r="D18" s="302" t="s">
        <v>141</v>
      </c>
      <c r="E18" s="223" t="s">
        <v>118</v>
      </c>
      <c r="F18" s="236" t="s">
        <v>301</v>
      </c>
      <c r="G18" s="234">
        <v>15</v>
      </c>
      <c r="H18" s="9"/>
      <c r="I18" s="9"/>
      <c r="J18" s="48"/>
      <c r="K18" s="116">
        <f>SUM(G18:J18)</f>
        <v>15</v>
      </c>
      <c r="L18" s="49"/>
      <c r="M18" s="117">
        <f>L18+K18</f>
        <v>15</v>
      </c>
      <c r="N18" s="49">
        <v>2</v>
      </c>
      <c r="O18" s="49">
        <f>N18</f>
        <v>2</v>
      </c>
      <c r="P18" s="118"/>
      <c r="Q18" s="50"/>
      <c r="R18" s="51"/>
      <c r="S18" s="52">
        <v>100</v>
      </c>
      <c r="T18" s="56" t="s">
        <v>164</v>
      </c>
      <c r="U18" s="52"/>
      <c r="V18" s="53"/>
      <c r="W18" s="52">
        <v>100</v>
      </c>
      <c r="X18" s="56" t="s">
        <v>164</v>
      </c>
      <c r="Y18" s="52"/>
      <c r="Z18" s="52"/>
      <c r="AA18" s="4" t="s">
        <v>330</v>
      </c>
    </row>
    <row r="19" spans="1:27" s="115" customFormat="1" ht="16.5" customHeight="1">
      <c r="A19" s="52">
        <v>27</v>
      </c>
      <c r="B19" s="193" t="s">
        <v>392</v>
      </c>
      <c r="C19" s="34" t="s">
        <v>46</v>
      </c>
      <c r="D19" s="302" t="s">
        <v>142</v>
      </c>
      <c r="E19" s="223" t="s">
        <v>118</v>
      </c>
      <c r="F19" s="236" t="s">
        <v>301</v>
      </c>
      <c r="G19" s="234">
        <v>15</v>
      </c>
      <c r="H19" s="9"/>
      <c r="I19" s="9"/>
      <c r="J19" s="48"/>
      <c r="K19" s="116">
        <f t="shared" ref="K19" si="1">SUM(G19:J19)</f>
        <v>15</v>
      </c>
      <c r="L19" s="49"/>
      <c r="M19" s="117">
        <f t="shared" ref="M19:M46" si="2">L19+K19</f>
        <v>15</v>
      </c>
      <c r="N19" s="49">
        <v>2</v>
      </c>
      <c r="O19" s="49">
        <f t="shared" ref="O19" si="3">N19</f>
        <v>2</v>
      </c>
      <c r="P19" s="118"/>
      <c r="Q19" s="50"/>
      <c r="R19" s="51"/>
      <c r="S19" s="52">
        <v>100</v>
      </c>
      <c r="T19" s="56" t="s">
        <v>164</v>
      </c>
      <c r="U19" s="52"/>
      <c r="V19" s="53"/>
      <c r="W19" s="52">
        <v>100</v>
      </c>
      <c r="X19" s="56" t="s">
        <v>164</v>
      </c>
      <c r="Y19" s="52"/>
      <c r="Z19" s="54"/>
      <c r="AA19" s="4" t="s">
        <v>331</v>
      </c>
    </row>
    <row r="20" spans="1:27" s="115" customFormat="1" ht="16.5" customHeight="1">
      <c r="A20" s="52">
        <v>39</v>
      </c>
      <c r="B20" s="193" t="s">
        <v>406</v>
      </c>
      <c r="C20" s="88" t="s">
        <v>55</v>
      </c>
      <c r="D20" s="302" t="s">
        <v>153</v>
      </c>
      <c r="E20" s="223" t="s">
        <v>118</v>
      </c>
      <c r="F20" s="237" t="s">
        <v>302</v>
      </c>
      <c r="G20" s="234">
        <v>15</v>
      </c>
      <c r="H20" s="9"/>
      <c r="I20" s="9"/>
      <c r="J20" s="48"/>
      <c r="K20" s="116">
        <f>SUM(G20:J20)</f>
        <v>15</v>
      </c>
      <c r="L20" s="49"/>
      <c r="M20" s="117">
        <f>L20+K20</f>
        <v>15</v>
      </c>
      <c r="N20" s="49">
        <v>2</v>
      </c>
      <c r="O20" s="49">
        <f>N20</f>
        <v>2</v>
      </c>
      <c r="P20" s="118"/>
      <c r="Q20" s="50"/>
      <c r="R20" s="51"/>
      <c r="S20" s="52">
        <v>100</v>
      </c>
      <c r="T20" s="56" t="s">
        <v>164</v>
      </c>
      <c r="U20" s="52"/>
      <c r="V20" s="53"/>
      <c r="W20" s="52">
        <v>100</v>
      </c>
      <c r="X20" s="51" t="s">
        <v>164</v>
      </c>
      <c r="Y20" s="52"/>
      <c r="Z20" s="52"/>
      <c r="AA20" s="4" t="s">
        <v>343</v>
      </c>
    </row>
    <row r="21" spans="1:27" s="115" customFormat="1" ht="16.5" customHeight="1">
      <c r="A21" s="52">
        <v>40</v>
      </c>
      <c r="B21" s="193" t="s">
        <v>407</v>
      </c>
      <c r="C21" s="88" t="s">
        <v>56</v>
      </c>
      <c r="D21" s="302" t="s">
        <v>154</v>
      </c>
      <c r="E21" s="223" t="s">
        <v>118</v>
      </c>
      <c r="F21" s="237" t="s">
        <v>302</v>
      </c>
      <c r="G21" s="234">
        <v>15</v>
      </c>
      <c r="H21" s="9"/>
      <c r="I21" s="9"/>
      <c r="J21" s="48"/>
      <c r="K21" s="116">
        <f>SUM(G21:J21)</f>
        <v>15</v>
      </c>
      <c r="L21" s="49"/>
      <c r="M21" s="117">
        <f>L21+K21</f>
        <v>15</v>
      </c>
      <c r="N21" s="49">
        <v>2</v>
      </c>
      <c r="O21" s="49">
        <f t="shared" ref="O21:O22" si="4">N21</f>
        <v>2</v>
      </c>
      <c r="P21" s="118"/>
      <c r="Q21" s="50"/>
      <c r="R21" s="51"/>
      <c r="S21" s="52">
        <v>100</v>
      </c>
      <c r="T21" s="56" t="s">
        <v>164</v>
      </c>
      <c r="U21" s="52"/>
      <c r="V21" s="53"/>
      <c r="W21" s="52">
        <v>100</v>
      </c>
      <c r="X21" s="51" t="s">
        <v>164</v>
      </c>
      <c r="Y21" s="52"/>
      <c r="Z21" s="54"/>
      <c r="AA21" s="4" t="s">
        <v>344</v>
      </c>
    </row>
    <row r="22" spans="1:27" s="115" customFormat="1" ht="16.5" customHeight="1">
      <c r="A22" s="52">
        <v>41</v>
      </c>
      <c r="B22" s="193" t="s">
        <v>408</v>
      </c>
      <c r="C22" s="88" t="s">
        <v>57</v>
      </c>
      <c r="D22" s="302" t="s">
        <v>155</v>
      </c>
      <c r="E22" s="223" t="s">
        <v>118</v>
      </c>
      <c r="F22" s="237" t="s">
        <v>302</v>
      </c>
      <c r="G22" s="234">
        <v>15</v>
      </c>
      <c r="H22" s="9"/>
      <c r="I22" s="9"/>
      <c r="J22" s="48"/>
      <c r="K22" s="116">
        <f>SUM(G22:J22)</f>
        <v>15</v>
      </c>
      <c r="L22" s="49"/>
      <c r="M22" s="117">
        <f>L22+K22</f>
        <v>15</v>
      </c>
      <c r="N22" s="49">
        <v>2</v>
      </c>
      <c r="O22" s="49">
        <f t="shared" si="4"/>
        <v>2</v>
      </c>
      <c r="P22" s="118"/>
      <c r="Q22" s="50"/>
      <c r="R22" s="51"/>
      <c r="S22" s="52">
        <v>100</v>
      </c>
      <c r="T22" s="56" t="s">
        <v>164</v>
      </c>
      <c r="U22" s="52"/>
      <c r="V22" s="53"/>
      <c r="W22" s="52">
        <v>100</v>
      </c>
      <c r="X22" s="51" t="s">
        <v>164</v>
      </c>
      <c r="Y22" s="52"/>
      <c r="Z22" s="52"/>
      <c r="AA22" s="4" t="s">
        <v>345</v>
      </c>
    </row>
    <row r="23" spans="1:27" s="115" customFormat="1" ht="24">
      <c r="A23" s="194"/>
      <c r="B23" s="175" t="s">
        <v>442</v>
      </c>
      <c r="C23" s="33" t="s">
        <v>91</v>
      </c>
      <c r="D23" s="301" t="s">
        <v>140</v>
      </c>
      <c r="E23" s="222"/>
      <c r="F23" s="230"/>
      <c r="G23" s="242"/>
      <c r="H23" s="243"/>
      <c r="I23" s="243">
        <f t="shared" ref="I23:N23" si="5">SUM(I24:I29)</f>
        <v>144</v>
      </c>
      <c r="J23" s="294"/>
      <c r="K23" s="107">
        <f t="shared" si="5"/>
        <v>144</v>
      </c>
      <c r="L23" s="109"/>
      <c r="M23" s="109">
        <f t="shared" si="5"/>
        <v>144</v>
      </c>
      <c r="N23" s="109">
        <f t="shared" si="5"/>
        <v>18</v>
      </c>
      <c r="O23" s="109">
        <f>SUM(O24:O29)</f>
        <v>18</v>
      </c>
      <c r="P23" s="110"/>
      <c r="Q23" s="106"/>
      <c r="R23" s="106"/>
      <c r="S23" s="64"/>
      <c r="T23" s="120"/>
      <c r="U23" s="64"/>
      <c r="V23" s="121"/>
      <c r="W23" s="64"/>
      <c r="X23" s="122"/>
      <c r="Y23" s="64"/>
      <c r="Z23" s="64"/>
      <c r="AA23" s="194"/>
    </row>
    <row r="24" spans="1:27" s="115" customFormat="1" ht="33.75">
      <c r="A24" s="52">
        <v>29</v>
      </c>
      <c r="B24" s="193" t="s">
        <v>394</v>
      </c>
      <c r="C24" s="34" t="s">
        <v>92</v>
      </c>
      <c r="D24" s="302" t="s">
        <v>143</v>
      </c>
      <c r="E24" s="223" t="s">
        <v>118</v>
      </c>
      <c r="F24" s="236" t="s">
        <v>301</v>
      </c>
      <c r="G24" s="234"/>
      <c r="H24" s="9"/>
      <c r="I24" s="9">
        <v>24</v>
      </c>
      <c r="J24" s="48"/>
      <c r="K24" s="116">
        <f>SUM(G24:J24)</f>
        <v>24</v>
      </c>
      <c r="L24" s="49"/>
      <c r="M24" s="117">
        <f t="shared" si="2"/>
        <v>24</v>
      </c>
      <c r="N24" s="49">
        <v>3</v>
      </c>
      <c r="O24" s="49">
        <f t="shared" ref="O24:O26" si="6">N24</f>
        <v>3</v>
      </c>
      <c r="P24" s="118"/>
      <c r="Q24" s="50">
        <v>100</v>
      </c>
      <c r="R24" s="56" t="s">
        <v>165</v>
      </c>
      <c r="S24" s="52"/>
      <c r="T24" s="56"/>
      <c r="U24" s="52"/>
      <c r="V24" s="53"/>
      <c r="W24" s="52">
        <v>40</v>
      </c>
      <c r="X24" s="56" t="s">
        <v>239</v>
      </c>
      <c r="Y24" s="52">
        <v>60</v>
      </c>
      <c r="Z24" s="54" t="s">
        <v>182</v>
      </c>
      <c r="AA24" s="4" t="s">
        <v>333</v>
      </c>
    </row>
    <row r="25" spans="1:27" s="115" customFormat="1" ht="33.75">
      <c r="A25" s="52">
        <v>30</v>
      </c>
      <c r="B25" s="193" t="s">
        <v>395</v>
      </c>
      <c r="C25" s="34" t="s">
        <v>93</v>
      </c>
      <c r="D25" s="302" t="s">
        <v>144</v>
      </c>
      <c r="E25" s="223" t="s">
        <v>118</v>
      </c>
      <c r="F25" s="236" t="s">
        <v>301</v>
      </c>
      <c r="G25" s="234"/>
      <c r="H25" s="9"/>
      <c r="I25" s="9">
        <v>24</v>
      </c>
      <c r="J25" s="48"/>
      <c r="K25" s="116">
        <f t="shared" ref="K25:K26" si="7">SUM(G25:J25)</f>
        <v>24</v>
      </c>
      <c r="L25" s="49"/>
      <c r="M25" s="117">
        <f t="shared" si="2"/>
        <v>24</v>
      </c>
      <c r="N25" s="49">
        <v>3</v>
      </c>
      <c r="O25" s="49">
        <f t="shared" si="6"/>
        <v>3</v>
      </c>
      <c r="P25" s="118"/>
      <c r="Q25" s="50">
        <v>100</v>
      </c>
      <c r="R25" s="56" t="s">
        <v>165</v>
      </c>
      <c r="S25" s="52"/>
      <c r="T25" s="56"/>
      <c r="U25" s="52"/>
      <c r="V25" s="53"/>
      <c r="W25" s="52">
        <v>40</v>
      </c>
      <c r="X25" s="56" t="s">
        <v>238</v>
      </c>
      <c r="Y25" s="52">
        <v>60</v>
      </c>
      <c r="Z25" s="54" t="s">
        <v>182</v>
      </c>
      <c r="AA25" s="4" t="s">
        <v>334</v>
      </c>
    </row>
    <row r="26" spans="1:27" s="115" customFormat="1" ht="33.75">
      <c r="A26" s="52">
        <v>31</v>
      </c>
      <c r="B26" s="193" t="s">
        <v>396</v>
      </c>
      <c r="C26" s="34" t="s">
        <v>94</v>
      </c>
      <c r="D26" s="302" t="s">
        <v>145</v>
      </c>
      <c r="E26" s="223" t="s">
        <v>118</v>
      </c>
      <c r="F26" s="236" t="s">
        <v>301</v>
      </c>
      <c r="G26" s="234"/>
      <c r="H26" s="9"/>
      <c r="I26" s="9">
        <v>24</v>
      </c>
      <c r="J26" s="48"/>
      <c r="K26" s="116">
        <f t="shared" si="7"/>
        <v>24</v>
      </c>
      <c r="L26" s="49"/>
      <c r="M26" s="117">
        <f t="shared" si="2"/>
        <v>24</v>
      </c>
      <c r="N26" s="49">
        <v>3</v>
      </c>
      <c r="O26" s="49">
        <f t="shared" si="6"/>
        <v>3</v>
      </c>
      <c r="P26" s="118"/>
      <c r="Q26" s="50">
        <v>100</v>
      </c>
      <c r="R26" s="56" t="s">
        <v>165</v>
      </c>
      <c r="S26" s="52"/>
      <c r="T26" s="56"/>
      <c r="U26" s="52"/>
      <c r="V26" s="53"/>
      <c r="W26" s="52">
        <v>40</v>
      </c>
      <c r="X26" s="56" t="s">
        <v>239</v>
      </c>
      <c r="Y26" s="52">
        <v>60</v>
      </c>
      <c r="Z26" s="54" t="s">
        <v>182</v>
      </c>
      <c r="AA26" s="4" t="s">
        <v>335</v>
      </c>
    </row>
    <row r="27" spans="1:27" s="115" customFormat="1" ht="33.75">
      <c r="A27" s="52">
        <v>42</v>
      </c>
      <c r="B27" s="193" t="s">
        <v>410</v>
      </c>
      <c r="C27" s="88" t="s">
        <v>100</v>
      </c>
      <c r="D27" s="302" t="s">
        <v>156</v>
      </c>
      <c r="E27" s="223" t="s">
        <v>118</v>
      </c>
      <c r="F27" s="237" t="s">
        <v>302</v>
      </c>
      <c r="G27" s="234"/>
      <c r="H27" s="9"/>
      <c r="I27" s="9">
        <v>24</v>
      </c>
      <c r="J27" s="48"/>
      <c r="K27" s="116">
        <f>SUM(G27:J27)</f>
        <v>24</v>
      </c>
      <c r="L27" s="49"/>
      <c r="M27" s="117">
        <f t="shared" ref="M27:M29" si="8">L27+K27</f>
        <v>24</v>
      </c>
      <c r="N27" s="49">
        <v>3</v>
      </c>
      <c r="O27" s="49">
        <f t="shared" ref="O27:O29" si="9">N27</f>
        <v>3</v>
      </c>
      <c r="P27" s="118"/>
      <c r="Q27" s="50">
        <v>100</v>
      </c>
      <c r="R27" s="56" t="s">
        <v>165</v>
      </c>
      <c r="S27" s="52"/>
      <c r="T27" s="56"/>
      <c r="U27" s="52"/>
      <c r="V27" s="53"/>
      <c r="W27" s="52">
        <v>40</v>
      </c>
      <c r="X27" s="56" t="s">
        <v>239</v>
      </c>
      <c r="Y27" s="52">
        <v>60</v>
      </c>
      <c r="Z27" s="54" t="s">
        <v>182</v>
      </c>
      <c r="AA27" s="4" t="s">
        <v>346</v>
      </c>
    </row>
    <row r="28" spans="1:27" s="115" customFormat="1" ht="33.75">
      <c r="A28" s="52">
        <v>43</v>
      </c>
      <c r="B28" s="193" t="s">
        <v>411</v>
      </c>
      <c r="C28" s="88" t="s">
        <v>101</v>
      </c>
      <c r="D28" s="302" t="s">
        <v>157</v>
      </c>
      <c r="E28" s="223" t="s">
        <v>118</v>
      </c>
      <c r="F28" s="237" t="s">
        <v>302</v>
      </c>
      <c r="G28" s="234"/>
      <c r="H28" s="9"/>
      <c r="I28" s="9">
        <v>24</v>
      </c>
      <c r="J28" s="48"/>
      <c r="K28" s="116">
        <f>SUM(G28:J28)</f>
        <v>24</v>
      </c>
      <c r="L28" s="49"/>
      <c r="M28" s="117">
        <f t="shared" si="8"/>
        <v>24</v>
      </c>
      <c r="N28" s="49">
        <v>3</v>
      </c>
      <c r="O28" s="49">
        <f t="shared" si="9"/>
        <v>3</v>
      </c>
      <c r="P28" s="118"/>
      <c r="Q28" s="50">
        <v>100</v>
      </c>
      <c r="R28" s="56" t="s">
        <v>165</v>
      </c>
      <c r="S28" s="52"/>
      <c r="T28" s="56"/>
      <c r="U28" s="52"/>
      <c r="V28" s="53"/>
      <c r="W28" s="52">
        <v>40</v>
      </c>
      <c r="X28" s="56" t="s">
        <v>238</v>
      </c>
      <c r="Y28" s="52">
        <v>60</v>
      </c>
      <c r="Z28" s="54" t="s">
        <v>182</v>
      </c>
      <c r="AA28" s="4" t="s">
        <v>347</v>
      </c>
    </row>
    <row r="29" spans="1:27" s="115" customFormat="1" ht="33.75">
      <c r="A29" s="52">
        <v>44</v>
      </c>
      <c r="B29" s="193" t="s">
        <v>412</v>
      </c>
      <c r="C29" s="88" t="s">
        <v>102</v>
      </c>
      <c r="D29" s="302" t="s">
        <v>281</v>
      </c>
      <c r="E29" s="223" t="s">
        <v>118</v>
      </c>
      <c r="F29" s="237" t="s">
        <v>302</v>
      </c>
      <c r="G29" s="234"/>
      <c r="H29" s="9"/>
      <c r="I29" s="9">
        <v>24</v>
      </c>
      <c r="J29" s="48"/>
      <c r="K29" s="116">
        <f>SUM(G29:J29)</f>
        <v>24</v>
      </c>
      <c r="L29" s="72"/>
      <c r="M29" s="117">
        <f t="shared" si="8"/>
        <v>24</v>
      </c>
      <c r="N29" s="49">
        <v>3</v>
      </c>
      <c r="O29" s="49">
        <f t="shared" si="9"/>
        <v>3</v>
      </c>
      <c r="P29" s="118"/>
      <c r="Q29" s="50">
        <v>100</v>
      </c>
      <c r="R29" s="56" t="s">
        <v>165</v>
      </c>
      <c r="S29" s="52"/>
      <c r="T29" s="56"/>
      <c r="U29" s="52"/>
      <c r="V29" s="53"/>
      <c r="W29" s="52">
        <v>40</v>
      </c>
      <c r="X29" s="56" t="s">
        <v>239</v>
      </c>
      <c r="Y29" s="52">
        <v>60</v>
      </c>
      <c r="Z29" s="54" t="s">
        <v>182</v>
      </c>
      <c r="AA29" s="4" t="s">
        <v>348</v>
      </c>
    </row>
    <row r="30" spans="1:27" s="115" customFormat="1" ht="24">
      <c r="A30" s="194"/>
      <c r="B30" s="175" t="s">
        <v>446</v>
      </c>
      <c r="C30" s="33" t="s">
        <v>95</v>
      </c>
      <c r="D30" s="303" t="s">
        <v>232</v>
      </c>
      <c r="E30" s="222"/>
      <c r="F30" s="230"/>
      <c r="G30" s="242"/>
      <c r="H30" s="243"/>
      <c r="I30" s="243">
        <f t="shared" ref="I30:N30" si="10">SUM(I31:I32)</f>
        <v>15</v>
      </c>
      <c r="J30" s="294"/>
      <c r="K30" s="107">
        <f t="shared" si="10"/>
        <v>15</v>
      </c>
      <c r="L30" s="109"/>
      <c r="M30" s="109">
        <f t="shared" si="10"/>
        <v>15</v>
      </c>
      <c r="N30" s="109">
        <f t="shared" si="10"/>
        <v>6</v>
      </c>
      <c r="O30" s="109">
        <f>SUM(O31:O32)</f>
        <v>6</v>
      </c>
      <c r="P30" s="110"/>
      <c r="Q30" s="106"/>
      <c r="R30" s="106"/>
      <c r="S30" s="64"/>
      <c r="T30" s="120"/>
      <c r="U30" s="64"/>
      <c r="V30" s="121"/>
      <c r="W30" s="64"/>
      <c r="X30" s="122"/>
      <c r="Y30" s="64"/>
      <c r="Z30" s="64"/>
      <c r="AA30" s="194"/>
    </row>
    <row r="31" spans="1:27" s="115" customFormat="1" ht="16.5" customHeight="1">
      <c r="A31" s="52">
        <v>28</v>
      </c>
      <c r="B31" s="193" t="s">
        <v>393</v>
      </c>
      <c r="C31" s="34" t="s">
        <v>47</v>
      </c>
      <c r="D31" s="302" t="s">
        <v>146</v>
      </c>
      <c r="E31" s="223" t="s">
        <v>118</v>
      </c>
      <c r="F31" s="236" t="s">
        <v>301</v>
      </c>
      <c r="G31" s="234"/>
      <c r="H31" s="9"/>
      <c r="I31" s="9">
        <v>15</v>
      </c>
      <c r="J31" s="48"/>
      <c r="K31" s="116">
        <f t="shared" ref="K31" si="11">SUM(G31:J31)</f>
        <v>15</v>
      </c>
      <c r="L31" s="49"/>
      <c r="M31" s="117">
        <f t="shared" ref="M31" si="12">L31+K31</f>
        <v>15</v>
      </c>
      <c r="N31" s="49">
        <v>2</v>
      </c>
      <c r="O31" s="49">
        <f t="shared" ref="O31" si="13">N31</f>
        <v>2</v>
      </c>
      <c r="P31" s="118"/>
      <c r="Q31" s="50">
        <v>40</v>
      </c>
      <c r="R31" s="119" t="s">
        <v>167</v>
      </c>
      <c r="S31" s="52">
        <v>60</v>
      </c>
      <c r="T31" s="146" t="s">
        <v>164</v>
      </c>
      <c r="U31" s="52"/>
      <c r="V31" s="53"/>
      <c r="W31" s="52">
        <v>100</v>
      </c>
      <c r="X31" s="56" t="s">
        <v>164</v>
      </c>
      <c r="Y31" s="52"/>
      <c r="Z31" s="52"/>
      <c r="AA31" s="4" t="s">
        <v>332</v>
      </c>
    </row>
    <row r="32" spans="1:27" s="115" customFormat="1" ht="33.75">
      <c r="A32" s="52">
        <v>45</v>
      </c>
      <c r="B32" s="193" t="s">
        <v>414</v>
      </c>
      <c r="C32" s="88" t="s">
        <v>105</v>
      </c>
      <c r="D32" s="302" t="s">
        <v>286</v>
      </c>
      <c r="E32" s="223" t="s">
        <v>118</v>
      </c>
      <c r="F32" s="237" t="s">
        <v>302</v>
      </c>
      <c r="G32" s="234"/>
      <c r="H32" s="9"/>
      <c r="I32" s="148">
        <v>0</v>
      </c>
      <c r="J32" s="48"/>
      <c r="K32" s="116">
        <f>SUM(G32:J32)</f>
        <v>0</v>
      </c>
      <c r="L32" s="49"/>
      <c r="M32" s="117">
        <f>L32+K32</f>
        <v>0</v>
      </c>
      <c r="N32" s="49">
        <v>4</v>
      </c>
      <c r="O32" s="49">
        <f>N32</f>
        <v>4</v>
      </c>
      <c r="P32" s="118"/>
      <c r="Q32" s="50"/>
      <c r="R32" s="119"/>
      <c r="S32" s="52">
        <v>100</v>
      </c>
      <c r="T32" s="56" t="s">
        <v>171</v>
      </c>
      <c r="U32" s="52"/>
      <c r="V32" s="53"/>
      <c r="W32" s="52"/>
      <c r="X32" s="56"/>
      <c r="Y32" s="52"/>
      <c r="Z32" s="52"/>
      <c r="AA32" s="4" t="s">
        <v>355</v>
      </c>
    </row>
    <row r="33" spans="1:27" s="115" customFormat="1" ht="24">
      <c r="A33" s="194"/>
      <c r="B33" s="175" t="s">
        <v>447</v>
      </c>
      <c r="C33" s="33" t="s">
        <v>48</v>
      </c>
      <c r="D33" s="301" t="s">
        <v>233</v>
      </c>
      <c r="E33" s="225"/>
      <c r="F33" s="231"/>
      <c r="G33" s="242"/>
      <c r="H33" s="243"/>
      <c r="I33" s="243">
        <f>SUM(I34:I40)</f>
        <v>105</v>
      </c>
      <c r="J33" s="294"/>
      <c r="K33" s="107">
        <f>SUM(K34:K40)</f>
        <v>105</v>
      </c>
      <c r="L33" s="109"/>
      <c r="M33" s="109">
        <f>SUM(M34:M40)</f>
        <v>105</v>
      </c>
      <c r="N33" s="109">
        <f>SUM(N34:N40)</f>
        <v>14</v>
      </c>
      <c r="O33" s="109">
        <f>SUM(O34:O40)</f>
        <v>14</v>
      </c>
      <c r="P33" s="110"/>
      <c r="Q33" s="106"/>
      <c r="R33" s="106"/>
      <c r="S33" s="64"/>
      <c r="T33" s="120"/>
      <c r="U33" s="64"/>
      <c r="V33" s="121"/>
      <c r="W33" s="64"/>
      <c r="X33" s="122"/>
      <c r="Y33" s="64"/>
      <c r="Z33" s="64"/>
      <c r="AA33" s="194"/>
    </row>
    <row r="34" spans="1:27" s="115" customFormat="1" ht="16.5" customHeight="1">
      <c r="A34" s="52">
        <v>32</v>
      </c>
      <c r="B34" s="193" t="s">
        <v>397</v>
      </c>
      <c r="C34" s="34" t="s">
        <v>49</v>
      </c>
      <c r="D34" s="302" t="s">
        <v>147</v>
      </c>
      <c r="E34" s="223" t="s">
        <v>118</v>
      </c>
      <c r="F34" s="236" t="s">
        <v>301</v>
      </c>
      <c r="G34" s="234"/>
      <c r="H34" s="9"/>
      <c r="I34" s="9">
        <v>15</v>
      </c>
      <c r="J34" s="48"/>
      <c r="K34" s="116">
        <f>SUM(G34:J34)</f>
        <v>15</v>
      </c>
      <c r="L34" s="49"/>
      <c r="M34" s="117">
        <f t="shared" si="2"/>
        <v>15</v>
      </c>
      <c r="N34" s="49">
        <v>2</v>
      </c>
      <c r="O34" s="49">
        <f t="shared" ref="O34:O37" si="14">N34</f>
        <v>2</v>
      </c>
      <c r="P34" s="118"/>
      <c r="Q34" s="50">
        <v>40</v>
      </c>
      <c r="R34" s="119" t="s">
        <v>167</v>
      </c>
      <c r="S34" s="52">
        <v>60</v>
      </c>
      <c r="T34" s="146" t="s">
        <v>164</v>
      </c>
      <c r="U34" s="52"/>
      <c r="V34" s="53"/>
      <c r="W34" s="52">
        <v>100</v>
      </c>
      <c r="X34" s="56" t="s">
        <v>164</v>
      </c>
      <c r="Y34" s="52"/>
      <c r="Z34" s="52"/>
      <c r="AA34" s="4" t="s">
        <v>336</v>
      </c>
    </row>
    <row r="35" spans="1:27" s="115" customFormat="1" ht="16.5" customHeight="1">
      <c r="A35" s="52">
        <v>33</v>
      </c>
      <c r="B35" s="193" t="s">
        <v>398</v>
      </c>
      <c r="C35" s="34" t="s">
        <v>50</v>
      </c>
      <c r="D35" s="302" t="s">
        <v>148</v>
      </c>
      <c r="E35" s="223" t="s">
        <v>118</v>
      </c>
      <c r="F35" s="236" t="s">
        <v>301</v>
      </c>
      <c r="G35" s="234"/>
      <c r="H35" s="9"/>
      <c r="I35" s="9">
        <v>15</v>
      </c>
      <c r="J35" s="48"/>
      <c r="K35" s="116">
        <f t="shared" ref="K35:K37" si="15">SUM(G35:J35)</f>
        <v>15</v>
      </c>
      <c r="L35" s="49"/>
      <c r="M35" s="117">
        <f t="shared" si="2"/>
        <v>15</v>
      </c>
      <c r="N35" s="49">
        <v>2</v>
      </c>
      <c r="O35" s="49">
        <f t="shared" si="14"/>
        <v>2</v>
      </c>
      <c r="P35" s="118"/>
      <c r="Q35" s="50">
        <v>40</v>
      </c>
      <c r="R35" s="119" t="s">
        <v>167</v>
      </c>
      <c r="S35" s="52">
        <v>60</v>
      </c>
      <c r="T35" s="146" t="s">
        <v>164</v>
      </c>
      <c r="U35" s="52"/>
      <c r="V35" s="53"/>
      <c r="W35" s="52">
        <v>101</v>
      </c>
      <c r="X35" s="56" t="s">
        <v>164</v>
      </c>
      <c r="Y35" s="52"/>
      <c r="Z35" s="52"/>
      <c r="AA35" s="4" t="s">
        <v>341</v>
      </c>
    </row>
    <row r="36" spans="1:27" s="115" customFormat="1" ht="16.5" customHeight="1">
      <c r="A36" s="52">
        <v>34</v>
      </c>
      <c r="B36" s="193" t="s">
        <v>399</v>
      </c>
      <c r="C36" s="34" t="s">
        <v>96</v>
      </c>
      <c r="D36" s="302" t="s">
        <v>149</v>
      </c>
      <c r="E36" s="223" t="s">
        <v>118</v>
      </c>
      <c r="F36" s="236" t="s">
        <v>301</v>
      </c>
      <c r="G36" s="234"/>
      <c r="H36" s="9"/>
      <c r="I36" s="9">
        <v>15</v>
      </c>
      <c r="J36" s="48"/>
      <c r="K36" s="116">
        <f t="shared" si="15"/>
        <v>15</v>
      </c>
      <c r="L36" s="49"/>
      <c r="M36" s="117">
        <f t="shared" si="2"/>
        <v>15</v>
      </c>
      <c r="N36" s="49">
        <v>2</v>
      </c>
      <c r="O36" s="49">
        <f t="shared" si="14"/>
        <v>2</v>
      </c>
      <c r="P36" s="118"/>
      <c r="Q36" s="50">
        <v>40</v>
      </c>
      <c r="R36" s="119" t="s">
        <v>167</v>
      </c>
      <c r="S36" s="52">
        <v>60</v>
      </c>
      <c r="T36" s="146" t="s">
        <v>164</v>
      </c>
      <c r="U36" s="52"/>
      <c r="V36" s="53"/>
      <c r="W36" s="52">
        <v>102</v>
      </c>
      <c r="X36" s="56" t="s">
        <v>164</v>
      </c>
      <c r="Y36" s="52"/>
      <c r="Z36" s="52"/>
      <c r="AA36" s="4" t="s">
        <v>337</v>
      </c>
    </row>
    <row r="37" spans="1:27" s="115" customFormat="1" ht="16.5" customHeight="1">
      <c r="A37" s="52">
        <v>35</v>
      </c>
      <c r="B37" s="193" t="s">
        <v>400</v>
      </c>
      <c r="C37" s="34" t="s">
        <v>97</v>
      </c>
      <c r="D37" s="302" t="s">
        <v>152</v>
      </c>
      <c r="E37" s="223" t="s">
        <v>118</v>
      </c>
      <c r="F37" s="236" t="s">
        <v>301</v>
      </c>
      <c r="G37" s="234"/>
      <c r="H37" s="9"/>
      <c r="I37" s="9">
        <v>15</v>
      </c>
      <c r="J37" s="48"/>
      <c r="K37" s="116">
        <f t="shared" si="15"/>
        <v>15</v>
      </c>
      <c r="L37" s="49"/>
      <c r="M37" s="117">
        <f t="shared" si="2"/>
        <v>15</v>
      </c>
      <c r="N37" s="49">
        <v>2</v>
      </c>
      <c r="O37" s="49">
        <f t="shared" si="14"/>
        <v>2</v>
      </c>
      <c r="P37" s="118"/>
      <c r="Q37" s="50">
        <v>40</v>
      </c>
      <c r="R37" s="119" t="s">
        <v>167</v>
      </c>
      <c r="S37" s="52">
        <v>60</v>
      </c>
      <c r="T37" s="146" t="s">
        <v>164</v>
      </c>
      <c r="U37" s="52"/>
      <c r="V37" s="53"/>
      <c r="W37" s="52">
        <v>103</v>
      </c>
      <c r="X37" s="56" t="s">
        <v>164</v>
      </c>
      <c r="Y37" s="52"/>
      <c r="Z37" s="52"/>
      <c r="AA37" s="4" t="s">
        <v>338</v>
      </c>
    </row>
    <row r="38" spans="1:27" s="115" customFormat="1" ht="16.5" customHeight="1">
      <c r="A38" s="52">
        <v>46</v>
      </c>
      <c r="B38" s="193" t="s">
        <v>416</v>
      </c>
      <c r="C38" s="88" t="s">
        <v>60</v>
      </c>
      <c r="D38" s="302" t="s">
        <v>158</v>
      </c>
      <c r="E38" s="223" t="s">
        <v>118</v>
      </c>
      <c r="F38" s="237" t="s">
        <v>302</v>
      </c>
      <c r="G38" s="234"/>
      <c r="H38" s="9"/>
      <c r="I38" s="9">
        <v>15</v>
      </c>
      <c r="J38" s="48"/>
      <c r="K38" s="116">
        <f>SUM(G38:J38)</f>
        <v>15</v>
      </c>
      <c r="L38" s="49"/>
      <c r="M38" s="117">
        <f t="shared" ref="M38:M40" si="16">L38+K38</f>
        <v>15</v>
      </c>
      <c r="N38" s="49">
        <v>2</v>
      </c>
      <c r="O38" s="49">
        <f t="shared" ref="O38:O39" si="17">N38</f>
        <v>2</v>
      </c>
      <c r="P38" s="118"/>
      <c r="Q38" s="50">
        <v>40</v>
      </c>
      <c r="R38" s="119" t="s">
        <v>167</v>
      </c>
      <c r="S38" s="52">
        <v>60</v>
      </c>
      <c r="T38" s="146" t="s">
        <v>164</v>
      </c>
      <c r="U38" s="52"/>
      <c r="V38" s="53"/>
      <c r="W38" s="52">
        <v>100</v>
      </c>
      <c r="X38" s="51" t="s">
        <v>164</v>
      </c>
      <c r="Y38" s="52"/>
      <c r="Z38" s="52"/>
      <c r="AA38" s="4" t="s">
        <v>349</v>
      </c>
    </row>
    <row r="39" spans="1:27" s="115" customFormat="1" ht="16.5" customHeight="1">
      <c r="A39" s="52">
        <v>47</v>
      </c>
      <c r="B39" s="193" t="s">
        <v>417</v>
      </c>
      <c r="C39" s="88" t="s">
        <v>61</v>
      </c>
      <c r="D39" s="302" t="s">
        <v>159</v>
      </c>
      <c r="E39" s="223" t="s">
        <v>118</v>
      </c>
      <c r="F39" s="237" t="s">
        <v>302</v>
      </c>
      <c r="G39" s="234"/>
      <c r="H39" s="9"/>
      <c r="I39" s="9">
        <v>15</v>
      </c>
      <c r="J39" s="48"/>
      <c r="K39" s="116">
        <f>SUM(G39:J39)</f>
        <v>15</v>
      </c>
      <c r="L39" s="49"/>
      <c r="M39" s="117">
        <f t="shared" si="16"/>
        <v>15</v>
      </c>
      <c r="N39" s="49">
        <v>2</v>
      </c>
      <c r="O39" s="49">
        <f t="shared" si="17"/>
        <v>2</v>
      </c>
      <c r="P39" s="118"/>
      <c r="Q39" s="50">
        <v>40</v>
      </c>
      <c r="R39" s="119" t="s">
        <v>167</v>
      </c>
      <c r="S39" s="52">
        <v>60</v>
      </c>
      <c r="T39" s="146" t="s">
        <v>164</v>
      </c>
      <c r="U39" s="52"/>
      <c r="V39" s="53"/>
      <c r="W39" s="52">
        <v>100</v>
      </c>
      <c r="X39" s="51" t="s">
        <v>164</v>
      </c>
      <c r="Y39" s="52"/>
      <c r="Z39" s="52"/>
      <c r="AA39" s="4" t="s">
        <v>352</v>
      </c>
    </row>
    <row r="40" spans="1:27" s="115" customFormat="1" ht="16.5" customHeight="1">
      <c r="A40" s="52">
        <v>48</v>
      </c>
      <c r="B40" s="193" t="s">
        <v>418</v>
      </c>
      <c r="C40" s="88" t="s">
        <v>107</v>
      </c>
      <c r="D40" s="302" t="s">
        <v>160</v>
      </c>
      <c r="E40" s="223" t="s">
        <v>118</v>
      </c>
      <c r="F40" s="237" t="s">
        <v>302</v>
      </c>
      <c r="G40" s="234"/>
      <c r="H40" s="9"/>
      <c r="I40" s="9">
        <v>15</v>
      </c>
      <c r="J40" s="48"/>
      <c r="K40" s="116">
        <f>SUM(G40:J40)</f>
        <v>15</v>
      </c>
      <c r="L40" s="49"/>
      <c r="M40" s="117">
        <f t="shared" si="16"/>
        <v>15</v>
      </c>
      <c r="N40" s="49">
        <v>2</v>
      </c>
      <c r="O40" s="49">
        <f>N40</f>
        <v>2</v>
      </c>
      <c r="P40" s="118"/>
      <c r="Q40" s="50">
        <v>40</v>
      </c>
      <c r="R40" s="119" t="s">
        <v>167</v>
      </c>
      <c r="S40" s="52">
        <v>60</v>
      </c>
      <c r="T40" s="146" t="s">
        <v>164</v>
      </c>
      <c r="U40" s="52"/>
      <c r="V40" s="53"/>
      <c r="W40" s="52">
        <v>100</v>
      </c>
      <c r="X40" s="51" t="s">
        <v>164</v>
      </c>
      <c r="Y40" s="52"/>
      <c r="Z40" s="52"/>
      <c r="AA40" s="4" t="s">
        <v>353</v>
      </c>
    </row>
    <row r="41" spans="1:27" s="115" customFormat="1" ht="24">
      <c r="A41" s="194"/>
      <c r="B41" s="175" t="s">
        <v>448</v>
      </c>
      <c r="C41" s="33" t="s">
        <v>62</v>
      </c>
      <c r="D41" s="301" t="s">
        <v>126</v>
      </c>
      <c r="E41" s="225"/>
      <c r="F41" s="231"/>
      <c r="G41" s="242"/>
      <c r="H41" s="243"/>
      <c r="I41" s="243"/>
      <c r="J41" s="294"/>
      <c r="K41" s="107"/>
      <c r="L41" s="109"/>
      <c r="M41" s="109"/>
      <c r="N41" s="109">
        <f t="shared" ref="N41" si="18">SUM(N42)</f>
        <v>4</v>
      </c>
      <c r="O41" s="109">
        <f>SUM(O42)</f>
        <v>4</v>
      </c>
      <c r="P41" s="110"/>
      <c r="Q41" s="106"/>
      <c r="R41" s="106"/>
      <c r="S41" s="64"/>
      <c r="T41" s="130"/>
      <c r="U41" s="64"/>
      <c r="V41" s="121"/>
      <c r="W41" s="64"/>
      <c r="X41" s="122"/>
      <c r="Y41" s="64"/>
      <c r="Z41" s="64"/>
      <c r="AA41" s="194"/>
    </row>
    <row r="42" spans="1:27" s="115" customFormat="1" ht="22.5">
      <c r="A42" s="52">
        <v>49</v>
      </c>
      <c r="B42" s="193" t="s">
        <v>420</v>
      </c>
      <c r="C42" s="88" t="s">
        <v>63</v>
      </c>
      <c r="D42" s="302" t="s">
        <v>287</v>
      </c>
      <c r="E42" s="223" t="s">
        <v>118</v>
      </c>
      <c r="F42" s="237" t="s">
        <v>302</v>
      </c>
      <c r="G42" s="234"/>
      <c r="H42" s="9"/>
      <c r="I42" s="148"/>
      <c r="J42" s="48"/>
      <c r="K42" s="116"/>
      <c r="L42" s="49"/>
      <c r="M42" s="117"/>
      <c r="N42" s="49">
        <v>4</v>
      </c>
      <c r="O42" s="49">
        <f>N42</f>
        <v>4</v>
      </c>
      <c r="P42" s="118"/>
      <c r="Q42" s="50"/>
      <c r="R42" s="51"/>
      <c r="S42" s="52">
        <v>100</v>
      </c>
      <c r="T42" s="56" t="s">
        <v>173</v>
      </c>
      <c r="U42" s="52"/>
      <c r="V42" s="53"/>
      <c r="W42" s="52"/>
      <c r="X42" s="51"/>
      <c r="Y42" s="52"/>
      <c r="Z42" s="52"/>
      <c r="AA42" s="4" t="s">
        <v>350</v>
      </c>
    </row>
    <row r="43" spans="1:27" s="115" customFormat="1" ht="24">
      <c r="A43" s="194"/>
      <c r="B43" s="175" t="s">
        <v>449</v>
      </c>
      <c r="C43" s="33" t="s">
        <v>51</v>
      </c>
      <c r="D43" s="301" t="s">
        <v>128</v>
      </c>
      <c r="E43" s="225"/>
      <c r="F43" s="231"/>
      <c r="G43" s="242"/>
      <c r="H43" s="243"/>
      <c r="I43" s="243">
        <f t="shared" ref="I43:N43" si="19">SUM(I44:I47)</f>
        <v>63</v>
      </c>
      <c r="J43" s="294"/>
      <c r="K43" s="107">
        <f t="shared" si="19"/>
        <v>63</v>
      </c>
      <c r="L43" s="109"/>
      <c r="M43" s="109">
        <f t="shared" si="19"/>
        <v>63</v>
      </c>
      <c r="N43" s="109">
        <f t="shared" si="19"/>
        <v>8</v>
      </c>
      <c r="O43" s="109">
        <f>SUM(O44:O47)</f>
        <v>8</v>
      </c>
      <c r="P43" s="110"/>
      <c r="Q43" s="106"/>
      <c r="R43" s="130"/>
      <c r="S43" s="64"/>
      <c r="T43" s="130"/>
      <c r="U43" s="64"/>
      <c r="V43" s="65"/>
      <c r="W43" s="64"/>
      <c r="X43" s="130"/>
      <c r="Y43" s="64"/>
      <c r="Z43" s="64"/>
      <c r="AA43" s="194"/>
    </row>
    <row r="44" spans="1:27" s="115" customFormat="1" ht="24">
      <c r="A44" s="52">
        <v>36</v>
      </c>
      <c r="B44" s="193" t="s">
        <v>401</v>
      </c>
      <c r="C44" s="34" t="s">
        <v>52</v>
      </c>
      <c r="D44" s="302" t="s">
        <v>150</v>
      </c>
      <c r="E44" s="226" t="s">
        <v>118</v>
      </c>
      <c r="F44" s="236" t="s">
        <v>301</v>
      </c>
      <c r="G44" s="235"/>
      <c r="H44" s="132"/>
      <c r="I44" s="132">
        <v>15</v>
      </c>
      <c r="J44" s="133"/>
      <c r="K44" s="116">
        <f>SUM(G44:J44)</f>
        <v>15</v>
      </c>
      <c r="L44" s="49"/>
      <c r="M44" s="117">
        <f t="shared" si="2"/>
        <v>15</v>
      </c>
      <c r="N44" s="134">
        <v>2</v>
      </c>
      <c r="O44" s="49">
        <f t="shared" ref="O44:O46" si="20">N44</f>
        <v>2</v>
      </c>
      <c r="P44" s="118"/>
      <c r="Q44" s="50">
        <v>40</v>
      </c>
      <c r="R44" s="146" t="s">
        <v>172</v>
      </c>
      <c r="S44" s="52">
        <v>60</v>
      </c>
      <c r="T44" s="146" t="s">
        <v>241</v>
      </c>
      <c r="U44" s="52"/>
      <c r="V44" s="55"/>
      <c r="W44" s="52">
        <v>100</v>
      </c>
      <c r="X44" s="146" t="s">
        <v>241</v>
      </c>
      <c r="Y44" s="52"/>
      <c r="Z44" s="52"/>
      <c r="AA44" s="4" t="s">
        <v>354</v>
      </c>
    </row>
    <row r="45" spans="1:27" s="115" customFormat="1" ht="22.5">
      <c r="A45" s="52">
        <v>37</v>
      </c>
      <c r="B45" s="193" t="s">
        <v>402</v>
      </c>
      <c r="C45" s="34" t="s">
        <v>53</v>
      </c>
      <c r="D45" s="302" t="s">
        <v>151</v>
      </c>
      <c r="E45" s="226" t="s">
        <v>118</v>
      </c>
      <c r="F45" s="236" t="s">
        <v>301</v>
      </c>
      <c r="G45" s="235"/>
      <c r="H45" s="132"/>
      <c r="I45" s="132">
        <v>15</v>
      </c>
      <c r="J45" s="133"/>
      <c r="K45" s="116">
        <f t="shared" ref="K45:K46" si="21">SUM(G45:J45)</f>
        <v>15</v>
      </c>
      <c r="L45" s="49"/>
      <c r="M45" s="117">
        <f t="shared" si="2"/>
        <v>15</v>
      </c>
      <c r="N45" s="134">
        <v>2</v>
      </c>
      <c r="O45" s="49">
        <f t="shared" si="20"/>
        <v>2</v>
      </c>
      <c r="P45" s="118"/>
      <c r="Q45" s="50">
        <v>40</v>
      </c>
      <c r="R45" s="56" t="s">
        <v>168</v>
      </c>
      <c r="S45" s="52">
        <v>60</v>
      </c>
      <c r="T45" s="56" t="s">
        <v>169</v>
      </c>
      <c r="U45" s="52"/>
      <c r="V45" s="55"/>
      <c r="W45" s="52">
        <v>100</v>
      </c>
      <c r="X45" s="51" t="s">
        <v>180</v>
      </c>
      <c r="Y45" s="52"/>
      <c r="Z45" s="52"/>
      <c r="AA45" s="4" t="s">
        <v>339</v>
      </c>
    </row>
    <row r="46" spans="1:27" s="115" customFormat="1" ht="21" customHeight="1">
      <c r="A46" s="52">
        <v>38</v>
      </c>
      <c r="B46" s="193" t="s">
        <v>403</v>
      </c>
      <c r="C46" s="34" t="s">
        <v>98</v>
      </c>
      <c r="D46" s="302" t="s">
        <v>289</v>
      </c>
      <c r="E46" s="226" t="s">
        <v>118</v>
      </c>
      <c r="F46" s="236" t="s">
        <v>301</v>
      </c>
      <c r="G46" s="235"/>
      <c r="H46" s="132"/>
      <c r="I46" s="132">
        <v>18</v>
      </c>
      <c r="J46" s="133"/>
      <c r="K46" s="116">
        <f t="shared" si="21"/>
        <v>18</v>
      </c>
      <c r="L46" s="49"/>
      <c r="M46" s="117">
        <f t="shared" si="2"/>
        <v>18</v>
      </c>
      <c r="N46" s="134">
        <v>2</v>
      </c>
      <c r="O46" s="49">
        <f t="shared" si="20"/>
        <v>2</v>
      </c>
      <c r="P46" s="118"/>
      <c r="Q46" s="50"/>
      <c r="R46" s="245" t="s">
        <v>458</v>
      </c>
      <c r="S46" s="52"/>
      <c r="T46" s="51"/>
      <c r="U46" s="52"/>
      <c r="V46" s="55"/>
      <c r="W46" s="52"/>
      <c r="X46" s="245" t="s">
        <v>458</v>
      </c>
      <c r="Y46" s="52"/>
      <c r="Z46" s="52"/>
      <c r="AA46" s="4" t="s">
        <v>340</v>
      </c>
    </row>
    <row r="47" spans="1:27" s="115" customFormat="1" ht="22.5">
      <c r="A47" s="52">
        <v>50</v>
      </c>
      <c r="B47" s="193" t="s">
        <v>422</v>
      </c>
      <c r="C47" s="88" t="s">
        <v>110</v>
      </c>
      <c r="D47" s="302" t="s">
        <v>161</v>
      </c>
      <c r="E47" s="226" t="s">
        <v>118</v>
      </c>
      <c r="F47" s="237" t="s">
        <v>302</v>
      </c>
      <c r="G47" s="235"/>
      <c r="H47" s="132"/>
      <c r="I47" s="132">
        <v>15</v>
      </c>
      <c r="J47" s="133"/>
      <c r="K47" s="116">
        <f>SUM(G47:J47)</f>
        <v>15</v>
      </c>
      <c r="L47" s="49"/>
      <c r="M47" s="117">
        <f>L47+K47</f>
        <v>15</v>
      </c>
      <c r="N47" s="134">
        <v>2</v>
      </c>
      <c r="O47" s="49">
        <f>N47</f>
        <v>2</v>
      </c>
      <c r="P47" s="118"/>
      <c r="Q47" s="50">
        <v>40</v>
      </c>
      <c r="R47" s="56" t="s">
        <v>168</v>
      </c>
      <c r="S47" s="52">
        <v>60</v>
      </c>
      <c r="T47" s="56" t="s">
        <v>169</v>
      </c>
      <c r="U47" s="52"/>
      <c r="V47" s="55"/>
      <c r="W47" s="52">
        <v>100</v>
      </c>
      <c r="X47" s="51" t="s">
        <v>180</v>
      </c>
      <c r="Y47" s="52"/>
      <c r="Z47" s="52"/>
      <c r="AA47" s="4" t="s">
        <v>351</v>
      </c>
    </row>
    <row r="48" spans="1:27" s="144" customFormat="1" ht="12.75">
      <c r="A48" s="202"/>
      <c r="C48" s="135"/>
      <c r="D48" s="136" t="s">
        <v>276</v>
      </c>
      <c r="E48" s="227"/>
      <c r="F48" s="232"/>
      <c r="G48" s="138">
        <f>G43+G41+G33+G30+G23+G17</f>
        <v>75</v>
      </c>
      <c r="H48" s="139"/>
      <c r="I48" s="139">
        <f>I43+I41+I33+I30+I23+I17</f>
        <v>327</v>
      </c>
      <c r="J48" s="295"/>
      <c r="K48" s="297">
        <f>K43+K41+K33+K30+K23+K17</f>
        <v>402</v>
      </c>
      <c r="L48" s="142"/>
      <c r="M48" s="142">
        <f>M43+M41+M33+M30+M23+M17</f>
        <v>402</v>
      </c>
      <c r="N48" s="142">
        <f>N43+N41+N33+N30+N23+N17</f>
        <v>60</v>
      </c>
      <c r="O48" s="142">
        <f>O43+O41+O33+O30+O23+O17</f>
        <v>60</v>
      </c>
      <c r="P48" s="143"/>
      <c r="Q48" s="85"/>
      <c r="R48" s="85"/>
      <c r="S48" s="85"/>
      <c r="T48" s="85"/>
      <c r="U48" s="85"/>
      <c r="V48" s="86"/>
      <c r="W48" s="85"/>
      <c r="X48" s="85"/>
      <c r="Y48" s="85"/>
      <c r="Z48" s="85"/>
      <c r="AA48" s="115"/>
    </row>
    <row r="49" spans="1:27" s="149" customFormat="1" ht="12.75">
      <c r="A49" s="203"/>
      <c r="D49" s="150" t="s">
        <v>290</v>
      </c>
      <c r="E49" s="228"/>
      <c r="F49" s="233"/>
      <c r="G49" s="152">
        <f>(G41+G38+G33+G30+G23+G17)*1.5</f>
        <v>112.5</v>
      </c>
      <c r="H49" s="153">
        <v>0</v>
      </c>
      <c r="I49" s="153">
        <f>(I41+I38+I33+I30+I23+I17)*2+(4*12)</f>
        <v>606</v>
      </c>
      <c r="J49" s="296">
        <v>0</v>
      </c>
      <c r="K49" s="298">
        <f>SUM(G49:J49)</f>
        <v>718.5</v>
      </c>
      <c r="L49" s="155">
        <v>0</v>
      </c>
      <c r="M49" s="155">
        <f>L49+K49</f>
        <v>718.5</v>
      </c>
      <c r="N49" s="135"/>
      <c r="O49" s="135"/>
      <c r="AA49" s="208"/>
    </row>
    <row r="50" spans="1:27" ht="3" customHeight="1"/>
  </sheetData>
  <mergeCells count="25">
    <mergeCell ref="F2:AA2"/>
    <mergeCell ref="F1:AA1"/>
    <mergeCell ref="AA10:AA11"/>
    <mergeCell ref="J10:O11"/>
    <mergeCell ref="G10:I11"/>
    <mergeCell ref="F4:AA4"/>
    <mergeCell ref="F5:AA8"/>
    <mergeCell ref="I15:I16"/>
    <mergeCell ref="N13:N16"/>
    <mergeCell ref="L15:L16"/>
    <mergeCell ref="J15:J16"/>
    <mergeCell ref="F3:AA3"/>
    <mergeCell ref="P13:P16"/>
    <mergeCell ref="AA13:AA16"/>
    <mergeCell ref="O13:O16"/>
    <mergeCell ref="M14:M16"/>
    <mergeCell ref="K15:K16"/>
    <mergeCell ref="A13:A16"/>
    <mergeCell ref="G15:G16"/>
    <mergeCell ref="D13:D16"/>
    <mergeCell ref="B13:B16"/>
    <mergeCell ref="H15:H16"/>
    <mergeCell ref="E13:E16"/>
    <mergeCell ref="F13:F16"/>
    <mergeCell ref="C13:C16"/>
  </mergeCells>
  <dataValidations count="2">
    <dataValidation type="list" allowBlank="1" showInputMessage="1" showErrorMessage="1" sqref="E18:E22 E24:E29 E31:E32 E44:E47 E34:E40 E42">
      <formula1>"Obligatoire,Optionnel"</formula1>
    </dataValidation>
    <dataValidation type="list" allowBlank="1" showInputMessage="1" showErrorMessage="1" sqref="F18:F22 F24:F29 F31:F32 F44:F47 F42 F34:F40">
      <formula1>"Semestre 1,Semestre 2"</formula1>
    </dataValidation>
  </dataValidations>
  <printOptions horizontalCentered="1"/>
  <pageMargins left="0" right="0" top="0.15748031496062992" bottom="0.15748031496062992" header="0.31496062992125984" footer="0.11811023622047245"/>
  <pageSetup paperSize="8" scale="90" orientation="landscape" r:id="rId1"/>
  <headerFooter>
    <oddHeader>&amp;L&amp;G&amp;R&amp;8Direction de l'Offre de Formation
Réglementation et pilotage opérationnel</oddHeader>
    <oddFooter>&amp;R&amp;6&amp;Z&amp;F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3" zoomScaleNormal="100" workbookViewId="0">
      <selection activeCell="A19" sqref="A19:XFD41"/>
    </sheetView>
  </sheetViews>
  <sheetFormatPr baseColWidth="10" defaultColWidth="11.42578125" defaultRowHeight="13.5"/>
  <cols>
    <col min="1" max="1" width="11" style="198" customWidth="1"/>
    <col min="2" max="2" width="11.42578125" style="3"/>
    <col min="3" max="3" width="8.7109375" style="3" customWidth="1"/>
    <col min="4" max="4" width="50" style="3" bestFit="1" customWidth="1"/>
    <col min="5" max="5" width="10.85546875" style="3" customWidth="1"/>
    <col min="6" max="6" width="4.7109375" style="3" customWidth="1"/>
    <col min="7" max="7" width="7.7109375" style="3" customWidth="1"/>
    <col min="8" max="9" width="4.7109375" style="3" customWidth="1"/>
    <col min="10" max="10" width="8.42578125" style="3" customWidth="1"/>
    <col min="11" max="11" width="7.85546875" style="3" customWidth="1"/>
    <col min="12" max="12" width="7" style="3" customWidth="1"/>
    <col min="13" max="14" width="4.7109375" style="3" customWidth="1"/>
    <col min="15" max="15" width="8" style="3" hidden="1" customWidth="1"/>
    <col min="16" max="16" width="5.7109375" style="3" hidden="1" customWidth="1"/>
    <col min="17" max="17" width="13.7109375" style="3" hidden="1" customWidth="1"/>
    <col min="18" max="18" width="5.7109375" style="3" hidden="1" customWidth="1"/>
    <col min="19" max="19" width="12.7109375" style="3" hidden="1" customWidth="1"/>
    <col min="20" max="20" width="5.7109375" style="3" hidden="1" customWidth="1"/>
    <col min="21" max="21" width="13.7109375" style="3" hidden="1" customWidth="1"/>
    <col min="22" max="22" width="5.7109375" style="3" hidden="1" customWidth="1"/>
    <col min="23" max="23" width="14.28515625" style="3" hidden="1" customWidth="1"/>
    <col min="24" max="24" width="6.7109375" style="3" hidden="1" customWidth="1"/>
    <col min="25" max="25" width="13.7109375" style="3" hidden="1" customWidth="1"/>
    <col min="26" max="26" width="12" style="1" bestFit="1" customWidth="1"/>
    <col min="27" max="16384" width="11.42578125" style="3"/>
  </cols>
  <sheetData>
    <row r="1" spans="1:26" s="40" customFormat="1" ht="20.25" customHeight="1">
      <c r="A1" s="195"/>
      <c r="D1" s="39"/>
      <c r="E1" s="39"/>
      <c r="F1" s="17" t="s">
        <v>30</v>
      </c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57"/>
      <c r="X1" s="57"/>
      <c r="Y1" s="57"/>
    </row>
    <row r="2" spans="1:26" s="1" customFormat="1" ht="15.75" customHeight="1">
      <c r="A2" s="196"/>
      <c r="F2" s="17" t="s">
        <v>65</v>
      </c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58"/>
      <c r="X2" s="58"/>
      <c r="Y2" s="58"/>
    </row>
    <row r="3" spans="1:26" s="2" customFormat="1" ht="15.75" customHeight="1">
      <c r="A3" s="197"/>
      <c r="F3" s="17" t="s">
        <v>277</v>
      </c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59"/>
      <c r="X3" s="59"/>
      <c r="Y3" s="59"/>
    </row>
    <row r="4" spans="1:26" ht="15" customHeight="1">
      <c r="C4" s="35" t="s">
        <v>0</v>
      </c>
      <c r="D4" s="36"/>
      <c r="E4" s="38"/>
      <c r="F4" s="105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60"/>
      <c r="X4" s="60"/>
      <c r="Y4" s="60"/>
    </row>
    <row r="5" spans="1:26" s="43" customFormat="1" ht="18.75" customHeight="1">
      <c r="A5" s="199"/>
      <c r="C5" s="35" t="s">
        <v>1</v>
      </c>
      <c r="D5" s="36"/>
      <c r="E5" s="36"/>
      <c r="F5" s="41" t="s">
        <v>163</v>
      </c>
      <c r="G5" s="42"/>
      <c r="H5" s="42"/>
      <c r="I5" s="42"/>
      <c r="J5" s="42"/>
      <c r="K5" s="42"/>
      <c r="L5" s="42"/>
      <c r="M5" s="41"/>
      <c r="N5" s="41"/>
      <c r="O5" s="41"/>
      <c r="P5" s="42"/>
      <c r="Q5" s="42"/>
      <c r="R5" s="42"/>
      <c r="S5" s="42"/>
      <c r="T5" s="42"/>
      <c r="U5" s="42"/>
      <c r="V5" s="42"/>
      <c r="W5" s="61"/>
      <c r="X5" s="61"/>
      <c r="Y5" s="61"/>
      <c r="Z5" s="206"/>
    </row>
    <row r="6" spans="1:26" s="43" customFormat="1" ht="19.5" customHeight="1">
      <c r="A6" s="199"/>
      <c r="C6" s="7"/>
      <c r="D6" s="6"/>
      <c r="E6" s="6"/>
      <c r="F6" s="41" t="s">
        <v>278</v>
      </c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62"/>
      <c r="X6" s="62"/>
      <c r="Y6" s="62"/>
      <c r="Z6" s="206"/>
    </row>
    <row r="7" spans="1:26" s="43" customFormat="1" ht="19.5" customHeight="1">
      <c r="A7" s="199"/>
      <c r="C7" s="37" t="s">
        <v>28</v>
      </c>
      <c r="D7" s="5"/>
      <c r="E7" s="37" t="s">
        <v>114</v>
      </c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62"/>
      <c r="X7" s="62"/>
      <c r="Y7" s="62"/>
      <c r="Z7" s="206"/>
    </row>
    <row r="8" spans="1:26" s="43" customFormat="1" ht="19.5" customHeight="1">
      <c r="A8" s="199"/>
      <c r="C8" s="164"/>
      <c r="D8" s="165"/>
      <c r="E8" s="164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62"/>
      <c r="X8" s="62"/>
      <c r="Y8" s="62"/>
      <c r="Z8" s="206"/>
    </row>
    <row r="9" spans="1:26" s="166" customFormat="1" ht="19.5" customHeight="1">
      <c r="A9" s="200"/>
      <c r="C9" s="174" t="s">
        <v>293</v>
      </c>
      <c r="D9" s="175" t="s">
        <v>297</v>
      </c>
      <c r="E9" s="168"/>
      <c r="F9" s="169"/>
      <c r="G9" s="169"/>
      <c r="H9" s="169"/>
      <c r="I9" s="169"/>
      <c r="J9" s="169"/>
      <c r="K9" s="169"/>
      <c r="L9" s="169"/>
      <c r="M9" s="169"/>
      <c r="N9" s="169"/>
      <c r="O9" s="169"/>
      <c r="P9" s="169"/>
      <c r="Q9" s="169"/>
      <c r="R9" s="169"/>
      <c r="S9" s="169"/>
      <c r="T9" s="169"/>
      <c r="U9" s="169"/>
      <c r="V9" s="169"/>
      <c r="W9" s="170"/>
      <c r="X9" s="170"/>
      <c r="Y9" s="170"/>
      <c r="Z9" s="207"/>
    </row>
    <row r="10" spans="1:26" s="166" customFormat="1" ht="19.5" customHeight="1">
      <c r="A10" s="200"/>
      <c r="C10" s="174" t="s">
        <v>294</v>
      </c>
      <c r="D10" s="175" t="s">
        <v>298</v>
      </c>
      <c r="E10" s="168"/>
      <c r="F10" s="169"/>
      <c r="Z10" s="200" t="s">
        <v>427</v>
      </c>
    </row>
    <row r="11" spans="1:26" s="166" customFormat="1" ht="24">
      <c r="A11" s="200"/>
      <c r="C11" s="174" t="s">
        <v>295</v>
      </c>
      <c r="D11" s="175" t="s">
        <v>358</v>
      </c>
      <c r="E11" s="168"/>
      <c r="F11" s="292" t="s">
        <v>424</v>
      </c>
      <c r="G11" s="292"/>
      <c r="H11" s="292"/>
      <c r="I11" s="292" t="s">
        <v>425</v>
      </c>
      <c r="J11" s="292"/>
      <c r="K11" s="292"/>
      <c r="L11" s="292"/>
      <c r="M11" s="292"/>
      <c r="N11" s="292"/>
      <c r="O11" s="209"/>
      <c r="P11" s="209"/>
      <c r="Q11" s="209"/>
      <c r="R11" s="209"/>
      <c r="S11" s="209"/>
      <c r="T11" s="209"/>
      <c r="U11" s="209"/>
      <c r="V11" s="209"/>
      <c r="W11" s="210"/>
      <c r="X11" s="210"/>
      <c r="Y11" s="210"/>
      <c r="Z11" s="212" t="s">
        <v>426</v>
      </c>
    </row>
    <row r="12" spans="1:26" s="115" customFormat="1" ht="18.75" customHeight="1">
      <c r="A12" s="201"/>
      <c r="M12" s="172"/>
      <c r="N12" s="172"/>
      <c r="O12" s="172"/>
      <c r="W12" s="173"/>
      <c r="X12" s="173"/>
      <c r="Y12" s="173"/>
    </row>
    <row r="13" spans="1:26" s="90" customFormat="1" ht="12">
      <c r="A13" s="254" t="s">
        <v>428</v>
      </c>
      <c r="B13" s="266" t="s">
        <v>300</v>
      </c>
      <c r="C13" s="276" t="s">
        <v>292</v>
      </c>
      <c r="D13" s="285" t="s">
        <v>236</v>
      </c>
      <c r="E13" s="256" t="s">
        <v>6</v>
      </c>
      <c r="F13" s="26" t="s">
        <v>10</v>
      </c>
      <c r="G13" s="21"/>
      <c r="H13" s="21"/>
      <c r="I13" s="21"/>
      <c r="J13" s="21"/>
      <c r="K13" s="21"/>
      <c r="L13" s="22"/>
      <c r="M13" s="256" t="s">
        <v>70</v>
      </c>
      <c r="N13" s="256" t="s">
        <v>77</v>
      </c>
      <c r="O13" s="256" t="s">
        <v>71</v>
      </c>
      <c r="P13" s="23" t="s">
        <v>7</v>
      </c>
      <c r="Q13" s="23"/>
      <c r="R13" s="21"/>
      <c r="S13" s="21"/>
      <c r="T13" s="21"/>
      <c r="U13" s="21"/>
      <c r="V13" s="21"/>
      <c r="W13" s="21"/>
      <c r="X13" s="21"/>
      <c r="Y13" s="21"/>
      <c r="Z13" s="255" t="s">
        <v>304</v>
      </c>
    </row>
    <row r="14" spans="1:26" s="90" customFormat="1" ht="24">
      <c r="A14" s="254"/>
      <c r="B14" s="266"/>
      <c r="C14" s="277"/>
      <c r="D14" s="286"/>
      <c r="E14" s="274"/>
      <c r="F14" s="26" t="s">
        <v>8</v>
      </c>
      <c r="G14" s="21"/>
      <c r="H14" s="21"/>
      <c r="I14" s="21"/>
      <c r="J14" s="22"/>
      <c r="K14" s="91" t="s">
        <v>69</v>
      </c>
      <c r="L14" s="256" t="s">
        <v>66</v>
      </c>
      <c r="M14" s="274"/>
      <c r="N14" s="274"/>
      <c r="O14" s="274"/>
      <c r="P14" s="23" t="s">
        <v>20</v>
      </c>
      <c r="Q14" s="23"/>
      <c r="R14" s="21"/>
      <c r="S14" s="22"/>
      <c r="T14" s="22"/>
      <c r="U14" s="24"/>
      <c r="V14" s="44" t="s">
        <v>67</v>
      </c>
      <c r="W14" s="23"/>
      <c r="X14" s="25"/>
      <c r="Y14" s="25"/>
      <c r="Z14" s="255"/>
    </row>
    <row r="15" spans="1:26" s="90" customFormat="1" ht="12">
      <c r="A15" s="254"/>
      <c r="B15" s="266"/>
      <c r="C15" s="277"/>
      <c r="D15" s="286"/>
      <c r="E15" s="274"/>
      <c r="F15" s="276" t="s">
        <v>2</v>
      </c>
      <c r="G15" s="260" t="s">
        <v>3</v>
      </c>
      <c r="H15" s="260" t="s">
        <v>4</v>
      </c>
      <c r="I15" s="267" t="s">
        <v>5</v>
      </c>
      <c r="J15" s="258" t="s">
        <v>11</v>
      </c>
      <c r="K15" s="256" t="s">
        <v>9</v>
      </c>
      <c r="L15" s="274"/>
      <c r="M15" s="274"/>
      <c r="N15" s="274"/>
      <c r="O15" s="274"/>
      <c r="P15" s="26" t="s">
        <v>21</v>
      </c>
      <c r="Q15" s="26"/>
      <c r="R15" s="21"/>
      <c r="S15" s="22"/>
      <c r="T15" s="22"/>
      <c r="U15" s="24"/>
      <c r="V15" s="27" t="s">
        <v>21</v>
      </c>
      <c r="W15" s="26"/>
      <c r="X15" s="21"/>
      <c r="Y15" s="21"/>
      <c r="Z15" s="255"/>
    </row>
    <row r="16" spans="1:26" s="90" customFormat="1" ht="12">
      <c r="A16" s="254"/>
      <c r="B16" s="266"/>
      <c r="C16" s="277"/>
      <c r="D16" s="286"/>
      <c r="E16" s="274"/>
      <c r="F16" s="277"/>
      <c r="G16" s="279"/>
      <c r="H16" s="279"/>
      <c r="I16" s="281"/>
      <c r="J16" s="283"/>
      <c r="K16" s="274"/>
      <c r="L16" s="274"/>
      <c r="M16" s="274"/>
      <c r="N16" s="274"/>
      <c r="O16" s="274"/>
      <c r="P16" s="28" t="s">
        <v>31</v>
      </c>
      <c r="Q16" s="29"/>
      <c r="R16" s="21" t="s">
        <v>22</v>
      </c>
      <c r="S16" s="22"/>
      <c r="T16" s="45" t="s">
        <v>32</v>
      </c>
      <c r="U16" s="46"/>
      <c r="V16" s="27" t="s">
        <v>68</v>
      </c>
      <c r="W16" s="22"/>
      <c r="X16" s="47" t="s">
        <v>32</v>
      </c>
      <c r="Y16" s="21"/>
      <c r="Z16" s="255"/>
    </row>
    <row r="17" spans="1:26" s="90" customFormat="1" ht="12">
      <c r="A17" s="254"/>
      <c r="B17" s="266"/>
      <c r="C17" s="278"/>
      <c r="D17" s="287"/>
      <c r="E17" s="275"/>
      <c r="F17" s="278"/>
      <c r="G17" s="280"/>
      <c r="H17" s="280"/>
      <c r="I17" s="282"/>
      <c r="J17" s="284"/>
      <c r="K17" s="275"/>
      <c r="L17" s="275"/>
      <c r="M17" s="275"/>
      <c r="N17" s="275"/>
      <c r="O17" s="275"/>
      <c r="P17" s="30" t="s">
        <v>23</v>
      </c>
      <c r="Q17" s="31" t="s">
        <v>24</v>
      </c>
      <c r="R17" s="30" t="s">
        <v>23</v>
      </c>
      <c r="S17" s="31" t="s">
        <v>24</v>
      </c>
      <c r="T17" s="30" t="s">
        <v>23</v>
      </c>
      <c r="U17" s="31" t="s">
        <v>24</v>
      </c>
      <c r="V17" s="32" t="s">
        <v>23</v>
      </c>
      <c r="W17" s="31" t="s">
        <v>24</v>
      </c>
      <c r="X17" s="30" t="s">
        <v>23</v>
      </c>
      <c r="Y17" s="30" t="s">
        <v>24</v>
      </c>
      <c r="Z17" s="255"/>
    </row>
    <row r="18" spans="1:26" s="183" customFormat="1" ht="20.100000000000001" customHeight="1">
      <c r="A18" s="194"/>
      <c r="B18" s="192" t="s">
        <v>404</v>
      </c>
      <c r="C18" s="179"/>
      <c r="D18" s="177" t="s">
        <v>303</v>
      </c>
      <c r="E18" s="178"/>
      <c r="F18" s="179"/>
      <c r="G18" s="179"/>
      <c r="H18" s="179"/>
      <c r="I18" s="180"/>
      <c r="J18" s="181"/>
      <c r="K18" s="182"/>
      <c r="L18" s="182"/>
      <c r="M18" s="178"/>
      <c r="N18" s="178"/>
      <c r="O18" s="182"/>
      <c r="P18" s="184"/>
      <c r="Q18" s="185"/>
      <c r="R18" s="186"/>
      <c r="S18" s="187"/>
      <c r="T18" s="187"/>
      <c r="U18" s="185"/>
      <c r="V18" s="188"/>
      <c r="W18" s="187"/>
      <c r="X18" s="186"/>
      <c r="Y18" s="186"/>
      <c r="Z18" s="186" t="s">
        <v>423</v>
      </c>
    </row>
    <row r="19" spans="1:26" s="115" customFormat="1" ht="24">
      <c r="A19" s="194"/>
      <c r="B19" s="175" t="s">
        <v>405</v>
      </c>
      <c r="C19" s="190" t="s">
        <v>54</v>
      </c>
      <c r="D19" s="66" t="s">
        <v>237</v>
      </c>
      <c r="E19" s="71"/>
      <c r="F19" s="106">
        <f t="shared" ref="F19:K19" si="0">SUM(F20:F23)</f>
        <v>45</v>
      </c>
      <c r="G19" s="106">
        <f t="shared" si="0"/>
        <v>0</v>
      </c>
      <c r="H19" s="106">
        <f t="shared" si="0"/>
        <v>0</v>
      </c>
      <c r="I19" s="106">
        <f t="shared" si="0"/>
        <v>0</v>
      </c>
      <c r="J19" s="107">
        <f t="shared" si="0"/>
        <v>45</v>
      </c>
      <c r="K19" s="107">
        <f t="shared" si="0"/>
        <v>0</v>
      </c>
      <c r="L19" s="107">
        <f>SUM(L20:L22)</f>
        <v>45</v>
      </c>
      <c r="M19" s="108"/>
      <c r="N19" s="109">
        <f>SUM(N20:N23)</f>
        <v>6</v>
      </c>
      <c r="O19" s="110"/>
      <c r="P19" s="106"/>
      <c r="Q19" s="106"/>
      <c r="R19" s="64"/>
      <c r="S19" s="111"/>
      <c r="T19" s="112"/>
      <c r="U19" s="113"/>
      <c r="V19" s="114"/>
      <c r="W19" s="64"/>
      <c r="X19" s="64"/>
      <c r="Y19" s="64"/>
      <c r="Z19" s="194"/>
    </row>
    <row r="20" spans="1:26" s="115" customFormat="1" ht="20.100000000000001" customHeight="1">
      <c r="A20" s="52">
        <v>39</v>
      </c>
      <c r="B20" s="193" t="s">
        <v>406</v>
      </c>
      <c r="C20" s="191" t="s">
        <v>55</v>
      </c>
      <c r="D20" s="67" t="s">
        <v>153</v>
      </c>
      <c r="E20" s="72" t="s">
        <v>118</v>
      </c>
      <c r="F20" s="69">
        <v>15</v>
      </c>
      <c r="G20" s="9"/>
      <c r="H20" s="9"/>
      <c r="I20" s="48"/>
      <c r="J20" s="116">
        <f>SUM(F20:I20)</f>
        <v>15</v>
      </c>
      <c r="K20" s="49"/>
      <c r="L20" s="117">
        <f>K20+J20</f>
        <v>15</v>
      </c>
      <c r="M20" s="49">
        <v>2</v>
      </c>
      <c r="N20" s="49">
        <f>M20</f>
        <v>2</v>
      </c>
      <c r="O20" s="118"/>
      <c r="P20" s="50"/>
      <c r="Q20" s="51"/>
      <c r="R20" s="52">
        <v>100</v>
      </c>
      <c r="S20" s="56" t="s">
        <v>164</v>
      </c>
      <c r="T20" s="52"/>
      <c r="U20" s="53"/>
      <c r="V20" s="52">
        <v>100</v>
      </c>
      <c r="W20" s="51" t="s">
        <v>164</v>
      </c>
      <c r="X20" s="52"/>
      <c r="Y20" s="52"/>
      <c r="Z20" s="4" t="s">
        <v>343</v>
      </c>
    </row>
    <row r="21" spans="1:26" s="115" customFormat="1" ht="20.100000000000001" customHeight="1">
      <c r="A21" s="52">
        <v>40</v>
      </c>
      <c r="B21" s="193" t="s">
        <v>407</v>
      </c>
      <c r="C21" s="191" t="s">
        <v>56</v>
      </c>
      <c r="D21" s="67" t="s">
        <v>154</v>
      </c>
      <c r="E21" s="72" t="s">
        <v>118</v>
      </c>
      <c r="F21" s="69">
        <v>15</v>
      </c>
      <c r="G21" s="9"/>
      <c r="H21" s="9"/>
      <c r="I21" s="48"/>
      <c r="J21" s="116">
        <f t="shared" ref="J21:J23" si="1">SUM(F21:I21)</f>
        <v>15</v>
      </c>
      <c r="K21" s="49"/>
      <c r="L21" s="117">
        <f t="shared" ref="L21:L22" si="2">K21+J21</f>
        <v>15</v>
      </c>
      <c r="M21" s="49">
        <v>2</v>
      </c>
      <c r="N21" s="49">
        <f t="shared" ref="N21:N22" si="3">M21</f>
        <v>2</v>
      </c>
      <c r="O21" s="118"/>
      <c r="P21" s="50"/>
      <c r="Q21" s="51"/>
      <c r="R21" s="52">
        <v>100</v>
      </c>
      <c r="S21" s="56" t="s">
        <v>164</v>
      </c>
      <c r="T21" s="52"/>
      <c r="U21" s="53"/>
      <c r="V21" s="52">
        <v>100</v>
      </c>
      <c r="W21" s="51" t="s">
        <v>164</v>
      </c>
      <c r="X21" s="52"/>
      <c r="Y21" s="54"/>
      <c r="Z21" s="4" t="s">
        <v>344</v>
      </c>
    </row>
    <row r="22" spans="1:26" s="115" customFormat="1" ht="20.100000000000001" customHeight="1">
      <c r="A22" s="52">
        <v>41</v>
      </c>
      <c r="B22" s="193" t="s">
        <v>408</v>
      </c>
      <c r="C22" s="191" t="s">
        <v>57</v>
      </c>
      <c r="D22" s="67" t="s">
        <v>155</v>
      </c>
      <c r="E22" s="72" t="s">
        <v>118</v>
      </c>
      <c r="F22" s="69">
        <v>15</v>
      </c>
      <c r="G22" s="9"/>
      <c r="H22" s="9"/>
      <c r="I22" s="48"/>
      <c r="J22" s="116">
        <f t="shared" si="1"/>
        <v>15</v>
      </c>
      <c r="K22" s="49"/>
      <c r="L22" s="117">
        <f t="shared" si="2"/>
        <v>15</v>
      </c>
      <c r="M22" s="49">
        <v>2</v>
      </c>
      <c r="N22" s="49">
        <f t="shared" si="3"/>
        <v>2</v>
      </c>
      <c r="O22" s="118"/>
      <c r="P22" s="50"/>
      <c r="Q22" s="51"/>
      <c r="R22" s="52">
        <v>100</v>
      </c>
      <c r="S22" s="56" t="s">
        <v>164</v>
      </c>
      <c r="T22" s="52"/>
      <c r="U22" s="53"/>
      <c r="V22" s="52">
        <v>100</v>
      </c>
      <c r="W22" s="51" t="s">
        <v>164</v>
      </c>
      <c r="X22" s="52"/>
      <c r="Y22" s="52"/>
      <c r="Z22" s="4" t="s">
        <v>345</v>
      </c>
    </row>
    <row r="23" spans="1:26" s="115" customFormat="1" ht="20.100000000000001" hidden="1" customHeight="1">
      <c r="A23" s="52"/>
      <c r="B23" s="88"/>
      <c r="C23" s="191" t="s">
        <v>58</v>
      </c>
      <c r="D23" s="67"/>
      <c r="E23" s="72"/>
      <c r="F23" s="69"/>
      <c r="G23" s="9"/>
      <c r="H23" s="9"/>
      <c r="I23" s="48"/>
      <c r="J23" s="116">
        <f t="shared" si="1"/>
        <v>0</v>
      </c>
      <c r="K23" s="49"/>
      <c r="L23" s="117">
        <f t="shared" ref="L23" si="4">K23+J23</f>
        <v>0</v>
      </c>
      <c r="M23" s="49"/>
      <c r="N23" s="49"/>
      <c r="O23" s="118"/>
      <c r="P23" s="50"/>
      <c r="Q23" s="51"/>
      <c r="R23" s="52"/>
      <c r="S23" s="56"/>
      <c r="T23" s="52"/>
      <c r="U23" s="53"/>
      <c r="V23" s="52"/>
      <c r="W23" s="51"/>
      <c r="X23" s="52"/>
      <c r="Y23" s="52"/>
      <c r="Z23" s="88"/>
    </row>
    <row r="24" spans="1:26" s="115" customFormat="1" ht="24">
      <c r="A24" s="194"/>
      <c r="B24" s="175" t="s">
        <v>409</v>
      </c>
      <c r="C24" s="190" t="s">
        <v>99</v>
      </c>
      <c r="D24" s="66" t="s">
        <v>140</v>
      </c>
      <c r="E24" s="71"/>
      <c r="F24" s="106">
        <f t="shared" ref="F24:N24" si="5">SUM(F25:F28)</f>
        <v>0</v>
      </c>
      <c r="G24" s="106">
        <f t="shared" si="5"/>
        <v>0</v>
      </c>
      <c r="H24" s="106">
        <f t="shared" si="5"/>
        <v>72</v>
      </c>
      <c r="I24" s="106">
        <f t="shared" si="5"/>
        <v>0</v>
      </c>
      <c r="J24" s="107">
        <f t="shared" si="5"/>
        <v>72</v>
      </c>
      <c r="K24" s="107">
        <f t="shared" si="5"/>
        <v>0</v>
      </c>
      <c r="L24" s="107">
        <f t="shared" si="5"/>
        <v>72</v>
      </c>
      <c r="M24" s="108"/>
      <c r="N24" s="109">
        <f t="shared" si="5"/>
        <v>9</v>
      </c>
      <c r="O24" s="110"/>
      <c r="P24" s="106"/>
      <c r="Q24" s="106"/>
      <c r="R24" s="64"/>
      <c r="S24" s="120"/>
      <c r="T24" s="64"/>
      <c r="U24" s="121"/>
      <c r="V24" s="64"/>
      <c r="W24" s="122"/>
      <c r="X24" s="64"/>
      <c r="Y24" s="64"/>
      <c r="Z24" s="194"/>
    </row>
    <row r="25" spans="1:26" s="115" customFormat="1" ht="20.100000000000001" customHeight="1">
      <c r="A25" s="52">
        <v>42</v>
      </c>
      <c r="B25" s="193" t="s">
        <v>410</v>
      </c>
      <c r="C25" s="191" t="s">
        <v>100</v>
      </c>
      <c r="D25" s="67" t="s">
        <v>156</v>
      </c>
      <c r="E25" s="72" t="s">
        <v>118</v>
      </c>
      <c r="F25" s="69"/>
      <c r="G25" s="9"/>
      <c r="H25" s="9">
        <v>24</v>
      </c>
      <c r="I25" s="48"/>
      <c r="J25" s="116">
        <f>SUM(F25:I25)</f>
        <v>24</v>
      </c>
      <c r="K25" s="49"/>
      <c r="L25" s="117">
        <f t="shared" ref="L25:L27" si="6">K25+J25</f>
        <v>24</v>
      </c>
      <c r="M25" s="49">
        <v>3</v>
      </c>
      <c r="N25" s="49">
        <f t="shared" ref="N25:N27" si="7">M25</f>
        <v>3</v>
      </c>
      <c r="O25" s="118"/>
      <c r="P25" s="50">
        <v>100</v>
      </c>
      <c r="Q25" s="56" t="s">
        <v>165</v>
      </c>
      <c r="R25" s="52"/>
      <c r="S25" s="56"/>
      <c r="T25" s="52"/>
      <c r="U25" s="53"/>
      <c r="V25" s="52">
        <v>40</v>
      </c>
      <c r="W25" s="56" t="s">
        <v>239</v>
      </c>
      <c r="X25" s="52">
        <v>60</v>
      </c>
      <c r="Y25" s="54" t="s">
        <v>182</v>
      </c>
      <c r="Z25" s="4" t="s">
        <v>346</v>
      </c>
    </row>
    <row r="26" spans="1:26" s="115" customFormat="1" ht="20.100000000000001" customHeight="1">
      <c r="A26" s="52">
        <v>43</v>
      </c>
      <c r="B26" s="193" t="s">
        <v>411</v>
      </c>
      <c r="C26" s="191" t="s">
        <v>101</v>
      </c>
      <c r="D26" s="67" t="s">
        <v>157</v>
      </c>
      <c r="E26" s="72" t="s">
        <v>118</v>
      </c>
      <c r="F26" s="69"/>
      <c r="G26" s="9"/>
      <c r="H26" s="9">
        <v>24</v>
      </c>
      <c r="I26" s="48"/>
      <c r="J26" s="116">
        <f t="shared" ref="J26:J28" si="8">SUM(F26:I26)</f>
        <v>24</v>
      </c>
      <c r="K26" s="49"/>
      <c r="L26" s="117">
        <f t="shared" si="6"/>
        <v>24</v>
      </c>
      <c r="M26" s="49">
        <v>3</v>
      </c>
      <c r="N26" s="49">
        <f t="shared" si="7"/>
        <v>3</v>
      </c>
      <c r="O26" s="118"/>
      <c r="P26" s="50">
        <v>100</v>
      </c>
      <c r="Q26" s="56" t="s">
        <v>165</v>
      </c>
      <c r="R26" s="52"/>
      <c r="S26" s="56"/>
      <c r="T26" s="52"/>
      <c r="U26" s="53"/>
      <c r="V26" s="52">
        <v>40</v>
      </c>
      <c r="W26" s="56" t="s">
        <v>238</v>
      </c>
      <c r="X26" s="52">
        <v>60</v>
      </c>
      <c r="Y26" s="54" t="s">
        <v>182</v>
      </c>
      <c r="Z26" s="4" t="s">
        <v>347</v>
      </c>
    </row>
    <row r="27" spans="1:26" s="115" customFormat="1" ht="20.100000000000001" customHeight="1">
      <c r="A27" s="52">
        <v>44</v>
      </c>
      <c r="B27" s="193" t="s">
        <v>412</v>
      </c>
      <c r="C27" s="191" t="s">
        <v>102</v>
      </c>
      <c r="D27" s="67" t="s">
        <v>281</v>
      </c>
      <c r="E27" s="72" t="s">
        <v>118</v>
      </c>
      <c r="F27" s="69"/>
      <c r="G27" s="9"/>
      <c r="H27" s="9">
        <v>24</v>
      </c>
      <c r="I27" s="48"/>
      <c r="J27" s="116">
        <f t="shared" si="8"/>
        <v>24</v>
      </c>
      <c r="K27" s="72"/>
      <c r="L27" s="117">
        <f t="shared" si="6"/>
        <v>24</v>
      </c>
      <c r="M27" s="49">
        <v>3</v>
      </c>
      <c r="N27" s="49">
        <f t="shared" si="7"/>
        <v>3</v>
      </c>
      <c r="O27" s="118"/>
      <c r="P27" s="50">
        <v>100</v>
      </c>
      <c r="Q27" s="56" t="s">
        <v>165</v>
      </c>
      <c r="R27" s="52"/>
      <c r="S27" s="56"/>
      <c r="T27" s="52"/>
      <c r="U27" s="53"/>
      <c r="V27" s="52">
        <v>40</v>
      </c>
      <c r="W27" s="56" t="s">
        <v>239</v>
      </c>
      <c r="X27" s="52">
        <v>60</v>
      </c>
      <c r="Y27" s="54" t="s">
        <v>182</v>
      </c>
      <c r="Z27" s="4" t="s">
        <v>348</v>
      </c>
    </row>
    <row r="28" spans="1:26" s="115" customFormat="1" ht="20.100000000000001" hidden="1" customHeight="1">
      <c r="A28" s="52"/>
      <c r="B28" s="88"/>
      <c r="C28" s="191" t="s">
        <v>103</v>
      </c>
      <c r="D28" s="67"/>
      <c r="E28" s="72"/>
      <c r="F28" s="69"/>
      <c r="G28" s="9"/>
      <c r="H28" s="9"/>
      <c r="I28" s="48"/>
      <c r="J28" s="116">
        <f t="shared" si="8"/>
        <v>0</v>
      </c>
      <c r="K28" s="49"/>
      <c r="L28" s="117">
        <f t="shared" ref="L28" si="9">(K28+J28)*2</f>
        <v>0</v>
      </c>
      <c r="M28" s="49"/>
      <c r="N28" s="49"/>
      <c r="O28" s="118"/>
      <c r="P28" s="50"/>
      <c r="Q28" s="119"/>
      <c r="R28" s="52"/>
      <c r="S28" s="56"/>
      <c r="T28" s="52"/>
      <c r="U28" s="53"/>
      <c r="V28" s="52"/>
      <c r="W28" s="56"/>
      <c r="X28" s="52"/>
      <c r="Y28" s="52"/>
      <c r="Z28" s="88"/>
    </row>
    <row r="29" spans="1:26" s="115" customFormat="1" ht="24">
      <c r="A29" s="194"/>
      <c r="B29" s="175" t="s">
        <v>413</v>
      </c>
      <c r="C29" s="190" t="s">
        <v>104</v>
      </c>
      <c r="D29" s="66" t="s">
        <v>232</v>
      </c>
      <c r="E29" s="71"/>
      <c r="F29" s="106">
        <f t="shared" ref="F29:N29" si="10">SUM(F30:F31)</f>
        <v>0</v>
      </c>
      <c r="G29" s="106">
        <f t="shared" si="10"/>
        <v>0</v>
      </c>
      <c r="H29" s="106">
        <f t="shared" si="10"/>
        <v>0</v>
      </c>
      <c r="I29" s="106">
        <f t="shared" si="10"/>
        <v>0</v>
      </c>
      <c r="J29" s="107">
        <f t="shared" si="10"/>
        <v>0</v>
      </c>
      <c r="K29" s="107">
        <f t="shared" si="10"/>
        <v>0</v>
      </c>
      <c r="L29" s="107">
        <f t="shared" si="10"/>
        <v>0</v>
      </c>
      <c r="M29" s="108"/>
      <c r="N29" s="109">
        <f t="shared" si="10"/>
        <v>4</v>
      </c>
      <c r="O29" s="110"/>
      <c r="P29" s="106"/>
      <c r="Q29" s="106"/>
      <c r="R29" s="64"/>
      <c r="S29" s="120"/>
      <c r="T29" s="64"/>
      <c r="U29" s="121"/>
      <c r="V29" s="64"/>
      <c r="W29" s="122"/>
      <c r="X29" s="64"/>
      <c r="Y29" s="64"/>
      <c r="Z29" s="194"/>
    </row>
    <row r="30" spans="1:26" s="115" customFormat="1" ht="20.100000000000001" customHeight="1">
      <c r="A30" s="52">
        <v>45</v>
      </c>
      <c r="B30" s="193" t="s">
        <v>414</v>
      </c>
      <c r="C30" s="191" t="s">
        <v>105</v>
      </c>
      <c r="D30" s="67" t="s">
        <v>286</v>
      </c>
      <c r="E30" s="72" t="s">
        <v>118</v>
      </c>
      <c r="F30" s="69"/>
      <c r="G30" s="9"/>
      <c r="H30" s="148">
        <v>0</v>
      </c>
      <c r="I30" s="48"/>
      <c r="J30" s="116">
        <f>SUM(F30:I30)</f>
        <v>0</v>
      </c>
      <c r="K30" s="49"/>
      <c r="L30" s="117">
        <f>K30+J30</f>
        <v>0</v>
      </c>
      <c r="M30" s="49">
        <v>4</v>
      </c>
      <c r="N30" s="49">
        <f>M30</f>
        <v>4</v>
      </c>
      <c r="O30" s="118"/>
      <c r="P30" s="50"/>
      <c r="Q30" s="119"/>
      <c r="R30" s="52">
        <v>100</v>
      </c>
      <c r="S30" s="56" t="s">
        <v>171</v>
      </c>
      <c r="T30" s="52"/>
      <c r="U30" s="53"/>
      <c r="V30" s="52"/>
      <c r="W30" s="56"/>
      <c r="X30" s="52"/>
      <c r="Y30" s="52"/>
      <c r="Z30" s="4" t="s">
        <v>355</v>
      </c>
    </row>
    <row r="31" spans="1:26" s="115" customFormat="1" ht="20.100000000000001" hidden="1" customHeight="1">
      <c r="A31" s="52"/>
      <c r="B31" s="88"/>
      <c r="C31" s="191" t="s">
        <v>106</v>
      </c>
      <c r="D31" s="67"/>
      <c r="E31" s="72"/>
      <c r="F31" s="69"/>
      <c r="G31" s="9"/>
      <c r="H31" s="9"/>
      <c r="I31" s="48"/>
      <c r="J31" s="116">
        <f t="shared" ref="J31" si="11">SUM(F31:I31)</f>
        <v>0</v>
      </c>
      <c r="K31" s="49"/>
      <c r="L31" s="117">
        <f t="shared" ref="L31" si="12">(K31+J31)*2</f>
        <v>0</v>
      </c>
      <c r="M31" s="49"/>
      <c r="N31" s="49"/>
      <c r="O31" s="118"/>
      <c r="P31" s="50"/>
      <c r="Q31" s="119"/>
      <c r="R31" s="52"/>
      <c r="S31" s="56"/>
      <c r="T31" s="52"/>
      <c r="U31" s="53"/>
      <c r="V31" s="52"/>
      <c r="W31" s="56"/>
      <c r="X31" s="52"/>
      <c r="Y31" s="52"/>
      <c r="Z31" s="88"/>
    </row>
    <row r="32" spans="1:26" s="115" customFormat="1" ht="24">
      <c r="A32" s="194"/>
      <c r="B32" s="175" t="s">
        <v>415</v>
      </c>
      <c r="C32" s="190" t="s">
        <v>59</v>
      </c>
      <c r="D32" s="66" t="s">
        <v>233</v>
      </c>
      <c r="E32" s="73"/>
      <c r="F32" s="106">
        <f t="shared" ref="F32:N32" si="13">SUM(F33:F36)</f>
        <v>0</v>
      </c>
      <c r="G32" s="106">
        <f t="shared" si="13"/>
        <v>0</v>
      </c>
      <c r="H32" s="106">
        <f t="shared" si="13"/>
        <v>45</v>
      </c>
      <c r="I32" s="106">
        <f t="shared" si="13"/>
        <v>0</v>
      </c>
      <c r="J32" s="107">
        <f t="shared" si="13"/>
        <v>45</v>
      </c>
      <c r="K32" s="107">
        <f t="shared" si="13"/>
        <v>0</v>
      </c>
      <c r="L32" s="107">
        <f t="shared" si="13"/>
        <v>45</v>
      </c>
      <c r="M32" s="108"/>
      <c r="N32" s="109">
        <f t="shared" si="13"/>
        <v>6</v>
      </c>
      <c r="O32" s="110"/>
      <c r="P32" s="106"/>
      <c r="Q32" s="106"/>
      <c r="R32" s="64"/>
      <c r="S32" s="120"/>
      <c r="T32" s="64"/>
      <c r="U32" s="121"/>
      <c r="V32" s="64"/>
      <c r="W32" s="122"/>
      <c r="X32" s="64"/>
      <c r="Y32" s="64"/>
      <c r="Z32" s="194"/>
    </row>
    <row r="33" spans="1:26" s="115" customFormat="1" ht="20.100000000000001" customHeight="1">
      <c r="A33" s="52">
        <v>46</v>
      </c>
      <c r="B33" s="193" t="s">
        <v>416</v>
      </c>
      <c r="C33" s="191" t="s">
        <v>60</v>
      </c>
      <c r="D33" s="67" t="s">
        <v>158</v>
      </c>
      <c r="E33" s="72" t="s">
        <v>118</v>
      </c>
      <c r="F33" s="69"/>
      <c r="G33" s="9"/>
      <c r="H33" s="9">
        <v>15</v>
      </c>
      <c r="I33" s="48"/>
      <c r="J33" s="116">
        <f>SUM(F33:I33)</f>
        <v>15</v>
      </c>
      <c r="K33" s="49"/>
      <c r="L33" s="117">
        <f t="shared" ref="L33:L35" si="14">K33+J33</f>
        <v>15</v>
      </c>
      <c r="M33" s="49">
        <v>2</v>
      </c>
      <c r="N33" s="49">
        <f t="shared" ref="N33:N34" si="15">M33</f>
        <v>2</v>
      </c>
      <c r="O33" s="118"/>
      <c r="P33" s="50">
        <v>40</v>
      </c>
      <c r="Q33" s="119" t="s">
        <v>167</v>
      </c>
      <c r="R33" s="52">
        <v>60</v>
      </c>
      <c r="S33" s="146" t="s">
        <v>164</v>
      </c>
      <c r="T33" s="52"/>
      <c r="U33" s="53"/>
      <c r="V33" s="52">
        <v>100</v>
      </c>
      <c r="W33" s="51" t="s">
        <v>164</v>
      </c>
      <c r="X33" s="52"/>
      <c r="Y33" s="52"/>
      <c r="Z33" s="4" t="s">
        <v>349</v>
      </c>
    </row>
    <row r="34" spans="1:26" s="115" customFormat="1" ht="20.100000000000001" customHeight="1">
      <c r="A34" s="52">
        <v>47</v>
      </c>
      <c r="B34" s="193" t="s">
        <v>417</v>
      </c>
      <c r="C34" s="191" t="s">
        <v>61</v>
      </c>
      <c r="D34" s="67" t="s">
        <v>159</v>
      </c>
      <c r="E34" s="72" t="s">
        <v>118</v>
      </c>
      <c r="F34" s="69"/>
      <c r="G34" s="9"/>
      <c r="H34" s="9">
        <v>15</v>
      </c>
      <c r="I34" s="48"/>
      <c r="J34" s="116">
        <f t="shared" ref="J34:J36" si="16">SUM(F34:I34)</f>
        <v>15</v>
      </c>
      <c r="K34" s="49"/>
      <c r="L34" s="117">
        <f t="shared" si="14"/>
        <v>15</v>
      </c>
      <c r="M34" s="49">
        <v>2</v>
      </c>
      <c r="N34" s="49">
        <f t="shared" si="15"/>
        <v>2</v>
      </c>
      <c r="O34" s="118"/>
      <c r="P34" s="50">
        <v>40</v>
      </c>
      <c r="Q34" s="119" t="s">
        <v>167</v>
      </c>
      <c r="R34" s="52">
        <v>60</v>
      </c>
      <c r="S34" s="146" t="s">
        <v>164</v>
      </c>
      <c r="T34" s="52"/>
      <c r="U34" s="53"/>
      <c r="V34" s="52">
        <v>100</v>
      </c>
      <c r="W34" s="51" t="s">
        <v>164</v>
      </c>
      <c r="X34" s="52"/>
      <c r="Y34" s="52"/>
      <c r="Z34" s="4" t="s">
        <v>352</v>
      </c>
    </row>
    <row r="35" spans="1:26" s="115" customFormat="1" ht="20.100000000000001" customHeight="1">
      <c r="A35" s="52">
        <v>48</v>
      </c>
      <c r="B35" s="193" t="s">
        <v>418</v>
      </c>
      <c r="C35" s="191" t="s">
        <v>107</v>
      </c>
      <c r="D35" s="67" t="s">
        <v>160</v>
      </c>
      <c r="E35" s="72" t="s">
        <v>118</v>
      </c>
      <c r="F35" s="69"/>
      <c r="G35" s="9"/>
      <c r="H35" s="9">
        <v>15</v>
      </c>
      <c r="I35" s="48"/>
      <c r="J35" s="116">
        <f t="shared" si="16"/>
        <v>15</v>
      </c>
      <c r="K35" s="49"/>
      <c r="L35" s="117">
        <f t="shared" si="14"/>
        <v>15</v>
      </c>
      <c r="M35" s="49">
        <v>2</v>
      </c>
      <c r="N35" s="49">
        <f>M35</f>
        <v>2</v>
      </c>
      <c r="O35" s="118"/>
      <c r="P35" s="50">
        <v>40</v>
      </c>
      <c r="Q35" s="119" t="s">
        <v>167</v>
      </c>
      <c r="R35" s="52">
        <v>60</v>
      </c>
      <c r="S35" s="146" t="s">
        <v>164</v>
      </c>
      <c r="T35" s="52"/>
      <c r="U35" s="53"/>
      <c r="V35" s="52">
        <v>100</v>
      </c>
      <c r="W35" s="51" t="s">
        <v>164</v>
      </c>
      <c r="X35" s="52"/>
      <c r="Y35" s="52"/>
      <c r="Z35" s="4" t="s">
        <v>353</v>
      </c>
    </row>
    <row r="36" spans="1:26" s="115" customFormat="1" ht="20.100000000000001" hidden="1" customHeight="1">
      <c r="A36" s="52"/>
      <c r="B36" s="88"/>
      <c r="C36" s="191" t="s">
        <v>108</v>
      </c>
      <c r="D36" s="67"/>
      <c r="E36" s="72"/>
      <c r="F36" s="69"/>
      <c r="G36" s="9"/>
      <c r="H36" s="9"/>
      <c r="I36" s="48"/>
      <c r="J36" s="116">
        <f t="shared" si="16"/>
        <v>0</v>
      </c>
      <c r="K36" s="49"/>
      <c r="L36" s="117">
        <f t="shared" ref="L36" si="17">(K36+J36)*2</f>
        <v>0</v>
      </c>
      <c r="M36" s="49"/>
      <c r="N36" s="49"/>
      <c r="O36" s="118"/>
      <c r="P36" s="50"/>
      <c r="Q36" s="119"/>
      <c r="R36" s="52"/>
      <c r="S36" s="56"/>
      <c r="T36" s="52"/>
      <c r="U36" s="53"/>
      <c r="V36" s="52"/>
      <c r="W36" s="51"/>
      <c r="X36" s="52"/>
      <c r="Y36" s="52"/>
      <c r="Z36" s="88"/>
    </row>
    <row r="37" spans="1:26" s="115" customFormat="1" ht="24">
      <c r="A37" s="194"/>
      <c r="B37" s="175" t="s">
        <v>419</v>
      </c>
      <c r="C37" s="190" t="s">
        <v>62</v>
      </c>
      <c r="D37" s="66" t="s">
        <v>126</v>
      </c>
      <c r="E37" s="73"/>
      <c r="F37" s="106">
        <f t="shared" ref="F37:N37" si="18">SUM(F38:F39)</f>
        <v>0</v>
      </c>
      <c r="G37" s="106">
        <f t="shared" si="18"/>
        <v>0</v>
      </c>
      <c r="H37" s="106">
        <f t="shared" si="18"/>
        <v>0</v>
      </c>
      <c r="I37" s="106">
        <f t="shared" si="18"/>
        <v>0</v>
      </c>
      <c r="J37" s="107">
        <f t="shared" si="18"/>
        <v>0</v>
      </c>
      <c r="K37" s="107">
        <f t="shared" si="18"/>
        <v>0</v>
      </c>
      <c r="L37" s="107">
        <f t="shared" si="18"/>
        <v>0</v>
      </c>
      <c r="M37" s="108"/>
      <c r="N37" s="109">
        <f t="shared" si="18"/>
        <v>4</v>
      </c>
      <c r="O37" s="110"/>
      <c r="P37" s="106"/>
      <c r="Q37" s="106"/>
      <c r="R37" s="64"/>
      <c r="S37" s="130"/>
      <c r="T37" s="64"/>
      <c r="U37" s="121"/>
      <c r="V37" s="64"/>
      <c r="W37" s="122"/>
      <c r="X37" s="64"/>
      <c r="Y37" s="64"/>
      <c r="Z37" s="194"/>
    </row>
    <row r="38" spans="1:26" s="115" customFormat="1" ht="20.100000000000001" customHeight="1">
      <c r="A38" s="52">
        <v>49</v>
      </c>
      <c r="B38" s="193" t="s">
        <v>420</v>
      </c>
      <c r="C38" s="191" t="s">
        <v>63</v>
      </c>
      <c r="D38" s="67" t="s">
        <v>287</v>
      </c>
      <c r="E38" s="72" t="s">
        <v>118</v>
      </c>
      <c r="F38" s="69"/>
      <c r="G38" s="9"/>
      <c r="H38" s="148">
        <v>0</v>
      </c>
      <c r="I38" s="48"/>
      <c r="J38" s="116">
        <f>SUM(F38:I38)</f>
        <v>0</v>
      </c>
      <c r="K38" s="49"/>
      <c r="L38" s="117">
        <f>K38+J38</f>
        <v>0</v>
      </c>
      <c r="M38" s="49">
        <v>4</v>
      </c>
      <c r="N38" s="49">
        <f>M38</f>
        <v>4</v>
      </c>
      <c r="O38" s="118"/>
      <c r="P38" s="50"/>
      <c r="Q38" s="51"/>
      <c r="R38" s="52">
        <v>100</v>
      </c>
      <c r="S38" s="56" t="s">
        <v>173</v>
      </c>
      <c r="T38" s="52"/>
      <c r="U38" s="53"/>
      <c r="V38" s="52"/>
      <c r="W38" s="51"/>
      <c r="X38" s="52"/>
      <c r="Y38" s="52"/>
      <c r="Z38" s="4" t="s">
        <v>350</v>
      </c>
    </row>
    <row r="39" spans="1:26" s="115" customFormat="1" ht="20.100000000000001" hidden="1" customHeight="1">
      <c r="A39" s="52"/>
      <c r="B39" s="88"/>
      <c r="C39" s="191" t="s">
        <v>64</v>
      </c>
      <c r="D39" s="68"/>
      <c r="E39" s="74"/>
      <c r="F39" s="131"/>
      <c r="G39" s="132"/>
      <c r="H39" s="132"/>
      <c r="I39" s="133"/>
      <c r="J39" s="116">
        <f t="shared" ref="J39" si="19">SUM(F39:I39)</f>
        <v>0</v>
      </c>
      <c r="K39" s="49"/>
      <c r="L39" s="117">
        <f t="shared" ref="L39" si="20">J39*5</f>
        <v>0</v>
      </c>
      <c r="M39" s="134"/>
      <c r="N39" s="134"/>
      <c r="O39" s="118"/>
      <c r="P39" s="50"/>
      <c r="Q39" s="51"/>
      <c r="R39" s="52"/>
      <c r="S39" s="51"/>
      <c r="T39" s="52"/>
      <c r="U39" s="55"/>
      <c r="V39" s="52"/>
      <c r="W39" s="51"/>
      <c r="X39" s="52"/>
      <c r="Y39" s="52"/>
      <c r="Z39" s="88"/>
    </row>
    <row r="40" spans="1:26" s="115" customFormat="1" ht="24">
      <c r="A40" s="194"/>
      <c r="B40" s="175" t="s">
        <v>421</v>
      </c>
      <c r="C40" s="190" t="s">
        <v>109</v>
      </c>
      <c r="D40" s="66" t="s">
        <v>128</v>
      </c>
      <c r="E40" s="73"/>
      <c r="F40" s="106">
        <f t="shared" ref="F40:N40" si="21">SUM(F41:F42)</f>
        <v>0</v>
      </c>
      <c r="G40" s="106">
        <f t="shared" si="21"/>
        <v>0</v>
      </c>
      <c r="H40" s="106">
        <f t="shared" si="21"/>
        <v>15</v>
      </c>
      <c r="I40" s="106">
        <f t="shared" si="21"/>
        <v>0</v>
      </c>
      <c r="J40" s="107">
        <f t="shared" si="21"/>
        <v>15</v>
      </c>
      <c r="K40" s="107">
        <f t="shared" si="21"/>
        <v>0</v>
      </c>
      <c r="L40" s="107">
        <f t="shared" si="21"/>
        <v>15</v>
      </c>
      <c r="M40" s="108"/>
      <c r="N40" s="109">
        <f t="shared" si="21"/>
        <v>2</v>
      </c>
      <c r="O40" s="110"/>
      <c r="P40" s="106"/>
      <c r="Q40" s="130"/>
      <c r="R40" s="64"/>
      <c r="S40" s="130"/>
      <c r="T40" s="64"/>
      <c r="U40" s="65"/>
      <c r="V40" s="64"/>
      <c r="W40" s="130"/>
      <c r="X40" s="64"/>
      <c r="Y40" s="64"/>
      <c r="Z40" s="194"/>
    </row>
    <row r="41" spans="1:26" s="115" customFormat="1" ht="20.100000000000001" customHeight="1">
      <c r="A41" s="52">
        <v>50</v>
      </c>
      <c r="B41" s="193" t="s">
        <v>422</v>
      </c>
      <c r="C41" s="89" t="s">
        <v>110</v>
      </c>
      <c r="D41" s="68" t="s">
        <v>161</v>
      </c>
      <c r="E41" s="74" t="s">
        <v>118</v>
      </c>
      <c r="F41" s="131"/>
      <c r="G41" s="132"/>
      <c r="H41" s="132">
        <v>15</v>
      </c>
      <c r="I41" s="133"/>
      <c r="J41" s="116">
        <f>SUM(F41:I41)</f>
        <v>15</v>
      </c>
      <c r="K41" s="49"/>
      <c r="L41" s="117">
        <f>K41+J41</f>
        <v>15</v>
      </c>
      <c r="M41" s="134">
        <v>2</v>
      </c>
      <c r="N41" s="49">
        <f>M41</f>
        <v>2</v>
      </c>
      <c r="O41" s="118"/>
      <c r="P41" s="50">
        <v>40</v>
      </c>
      <c r="Q41" s="56" t="s">
        <v>168</v>
      </c>
      <c r="R41" s="52">
        <v>60</v>
      </c>
      <c r="S41" s="56" t="s">
        <v>169</v>
      </c>
      <c r="T41" s="52"/>
      <c r="U41" s="55"/>
      <c r="V41" s="52">
        <v>100</v>
      </c>
      <c r="W41" s="51" t="s">
        <v>180</v>
      </c>
      <c r="X41" s="52"/>
      <c r="Y41" s="52"/>
      <c r="Z41" s="4" t="s">
        <v>351</v>
      </c>
    </row>
    <row r="42" spans="1:26" s="115" customFormat="1" ht="21.95" hidden="1" customHeight="1">
      <c r="A42" s="201"/>
      <c r="C42" s="89" t="s">
        <v>111</v>
      </c>
      <c r="D42" s="68"/>
      <c r="E42" s="74"/>
      <c r="F42" s="131"/>
      <c r="G42" s="132"/>
      <c r="H42" s="132"/>
      <c r="I42" s="133"/>
      <c r="J42" s="116">
        <f t="shared" ref="J42" si="22">SUM(F42:I42)</f>
        <v>0</v>
      </c>
      <c r="K42" s="49"/>
      <c r="L42" s="117">
        <f t="shared" ref="L42" si="23">(K42+J42)*2</f>
        <v>0</v>
      </c>
      <c r="M42" s="134"/>
      <c r="N42" s="134"/>
      <c r="O42" s="118"/>
      <c r="P42" s="50"/>
      <c r="Q42" s="51"/>
      <c r="R42" s="52"/>
      <c r="S42" s="51"/>
      <c r="T42" s="52"/>
      <c r="U42" s="55"/>
      <c r="V42" s="52"/>
      <c r="W42" s="51"/>
      <c r="X42" s="52"/>
      <c r="Y42" s="52"/>
    </row>
    <row r="43" spans="1:26" s="144" customFormat="1" ht="12.75">
      <c r="A43" s="202"/>
      <c r="C43" s="135"/>
      <c r="D43" s="136" t="s">
        <v>276</v>
      </c>
      <c r="E43" s="137"/>
      <c r="F43" s="138">
        <f t="shared" ref="F43:N43" si="24">F40+F37+F32+F29+F24+F19</f>
        <v>45</v>
      </c>
      <c r="G43" s="139">
        <f t="shared" si="24"/>
        <v>0</v>
      </c>
      <c r="H43" s="139">
        <f t="shared" si="24"/>
        <v>132</v>
      </c>
      <c r="I43" s="140">
        <f t="shared" si="24"/>
        <v>0</v>
      </c>
      <c r="J43" s="141">
        <f t="shared" si="24"/>
        <v>177</v>
      </c>
      <c r="K43" s="142">
        <f t="shared" si="24"/>
        <v>0</v>
      </c>
      <c r="L43" s="142">
        <f t="shared" si="24"/>
        <v>177</v>
      </c>
      <c r="M43" s="142">
        <f>N43</f>
        <v>31</v>
      </c>
      <c r="N43" s="142">
        <f t="shared" si="24"/>
        <v>31</v>
      </c>
      <c r="O43" s="143"/>
      <c r="P43" s="85"/>
      <c r="Q43" s="85"/>
      <c r="R43" s="85"/>
      <c r="S43" s="85"/>
      <c r="T43" s="85"/>
      <c r="U43" s="86"/>
      <c r="V43" s="85"/>
      <c r="W43" s="85"/>
      <c r="X43" s="85"/>
      <c r="Y43" s="85"/>
      <c r="Z43" s="115"/>
    </row>
    <row r="44" spans="1:26" s="149" customFormat="1" ht="12.75">
      <c r="A44" s="203"/>
      <c r="D44" s="290" t="s">
        <v>306</v>
      </c>
      <c r="E44" s="291"/>
      <c r="F44" s="152">
        <f>(F40+F37+F32+F29+F24+F19)*1.5</f>
        <v>67.5</v>
      </c>
      <c r="G44" s="153">
        <v>0</v>
      </c>
      <c r="H44" s="153">
        <f>(H40+H37+H32+H29+H24+H19)*2+24</f>
        <v>288</v>
      </c>
      <c r="I44" s="154">
        <v>0</v>
      </c>
      <c r="J44" s="156">
        <f>SUM(F44:I44)</f>
        <v>355.5</v>
      </c>
      <c r="K44" s="155">
        <v>0</v>
      </c>
      <c r="L44" s="155">
        <f>K44+J44</f>
        <v>355.5</v>
      </c>
      <c r="M44" s="135"/>
      <c r="N44" s="135"/>
      <c r="Z44" s="208"/>
    </row>
    <row r="45" spans="1:26" s="144" customFormat="1" ht="12.75">
      <c r="A45" s="202"/>
      <c r="D45" s="151" t="s">
        <v>288</v>
      </c>
      <c r="E45" s="158"/>
      <c r="F45" s="159"/>
      <c r="G45" s="159"/>
      <c r="H45" s="159"/>
      <c r="I45" s="159"/>
      <c r="J45" s="159"/>
      <c r="K45" s="159"/>
      <c r="L45" s="153">
        <v>360</v>
      </c>
      <c r="Z45" s="115"/>
    </row>
  </sheetData>
  <mergeCells count="19">
    <mergeCell ref="Z13:Z17"/>
    <mergeCell ref="B13:B17"/>
    <mergeCell ref="A13:A17"/>
    <mergeCell ref="C13:C17"/>
    <mergeCell ref="I11:N11"/>
    <mergeCell ref="F11:H11"/>
    <mergeCell ref="D44:E44"/>
    <mergeCell ref="O13:O17"/>
    <mergeCell ref="L14:L17"/>
    <mergeCell ref="F15:F17"/>
    <mergeCell ref="G15:G17"/>
    <mergeCell ref="H15:H17"/>
    <mergeCell ref="I15:I17"/>
    <mergeCell ref="J15:J17"/>
    <mergeCell ref="K15:K17"/>
    <mergeCell ref="D13:D17"/>
    <mergeCell ref="E13:E17"/>
    <mergeCell ref="M13:M17"/>
    <mergeCell ref="N13:N17"/>
  </mergeCells>
  <dataValidations count="1">
    <dataValidation type="list" allowBlank="1" showInputMessage="1" showErrorMessage="1" sqref="E25:E28 E20:E23 E33:E36 E41:E42 E38:E39 E30:E31">
      <formula1>"Obligatoire,Optionnel"</formula1>
    </dataValidation>
  </dataValidations>
  <printOptions horizontalCentered="1"/>
  <pageMargins left="0" right="0" top="0.15748031496062992" bottom="0.15748031496062992" header="0.31496062992125984" footer="0.11811023622047245"/>
  <pageSetup paperSize="9" scale="77" orientation="landscape" r:id="rId1"/>
  <headerFooter>
    <oddHeader>&amp;L&amp;G&amp;R&amp;8Direction de l'Offre de Formation
Réglementation et pilotage opérationnel</oddHeader>
    <oddFooter>&amp;R&amp;6&amp;Z&amp;F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Mesures transitoires</vt:lpstr>
      <vt:lpstr>DEUST 1</vt:lpstr>
      <vt:lpstr>D1 - S2</vt:lpstr>
      <vt:lpstr>DEUST 2</vt:lpstr>
      <vt:lpstr>D2 - S4</vt:lpstr>
      <vt:lpstr>'D1 - S2'!Impression_des_titres</vt:lpstr>
      <vt:lpstr>'D2 - S4'!Impression_des_titres</vt:lpstr>
      <vt:lpstr>'DEUST 1'!Impression_des_titres</vt:lpstr>
      <vt:lpstr>'DEUST 2'!Impression_des_titres</vt:lpstr>
      <vt:lpstr>'Mesures transitoires'!Impression_des_titres</vt:lpstr>
      <vt:lpstr>'Mesures transitoires'!Zone_d_impression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WALTER</dc:creator>
  <cp:lastModifiedBy>catherine walter</cp:lastModifiedBy>
  <cp:lastPrinted>2021-09-15T08:53:55Z</cp:lastPrinted>
  <dcterms:created xsi:type="dcterms:W3CDTF">2019-04-07T08:35:21Z</dcterms:created>
  <dcterms:modified xsi:type="dcterms:W3CDTF">2021-09-15T09:03:39Z</dcterms:modified>
</cp:coreProperties>
</file>